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130" activeTab="0"/>
  </bookViews>
  <sheets>
    <sheet name="Лист1" sheetId="1" r:id="rId1"/>
  </sheets>
  <definedNames>
    <definedName name="_GoBack" localSheetId="0">'Лист1'!$F$189</definedName>
    <definedName name="_xlnm.Print_Titles" localSheetId="0">'Лист1'!$10:$15</definedName>
    <definedName name="_xlnm.Print_Area" localSheetId="0">'Лист1'!$A$1:$G$200</definedName>
  </definedNames>
  <calcPr fullCalcOnLoad="1"/>
</workbook>
</file>

<file path=xl/sharedStrings.xml><?xml version="1.0" encoding="utf-8"?>
<sst xmlns="http://schemas.openxmlformats.org/spreadsheetml/2006/main" count="461" uniqueCount="228">
  <si>
    <t>п/п</t>
  </si>
  <si>
    <t>Наименование мероприятий муниципальной программы</t>
  </si>
  <si>
    <t>Источники финансирова-ния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</si>
  <si>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</si>
  <si>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</si>
  <si>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</si>
  <si>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2014 год</t>
  </si>
  <si>
    <t>год</t>
  </si>
  <si>
    <t>Подпрограмма 1 «Обеспечение прав граждан на доступ к культурным ценностям и информации»</t>
  </si>
  <si>
    <t>Цель «Сохранение и популяризация культурного наследия Югры, привлечение внимания общества к его изучению, повышение качества культурных услуг, предоставляемых в области библиотечного, выставочного дела»</t>
  </si>
  <si>
    <t>Задача 1 «Создание условий для модернизационного развития общедоступных библиотек Белоярского района»</t>
  </si>
  <si>
    <t>Формирование информационных ресурсов общедоступных библиотек</t>
  </si>
  <si>
    <t>Всего:</t>
  </si>
  <si>
    <t>1.1</t>
  </si>
  <si>
    <t>бюджет автономного округа</t>
  </si>
  <si>
    <t>бюджет Белоярского района</t>
  </si>
  <si>
    <t>Развитие системы дистанционного и внестационарного библиотечного обслуживания</t>
  </si>
  <si>
    <t>Модернизация программно - аппаратных комплексов общедоступных библиотек</t>
  </si>
  <si>
    <t>Комитет по культуре администрации Белоярского района</t>
  </si>
  <si>
    <t>Проведение районного семинара для работников библиотек</t>
  </si>
  <si>
    <t>Оплата услуг по оцифровке краеведческих документов</t>
  </si>
  <si>
    <t xml:space="preserve">Повышение квалификации работников </t>
  </si>
  <si>
    <t>Цикл мероприятий летней оздоровительной кампании</t>
  </si>
  <si>
    <t>Комплектование библиотечных фондов</t>
  </si>
  <si>
    <t>федеральный бюджет</t>
  </si>
  <si>
    <t>Расходы на обеспечение деятельности (оказание услуг) учреждением (тыс.руб.)</t>
  </si>
  <si>
    <t>Гарантии и компенсации, связанные с проживанием в районах крайнего Севера</t>
  </si>
  <si>
    <t>Приобретение литературы</t>
  </si>
  <si>
    <t>Выполнение проектных работ. Устройство козырька над входной группой здания Детской библиотеки</t>
  </si>
  <si>
    <t>Приобретение и установка окон из ПВХ профиля в Юношеской библиотеке</t>
  </si>
  <si>
    <t>1.2</t>
  </si>
  <si>
    <t>1.3</t>
  </si>
  <si>
    <t>1.5</t>
  </si>
  <si>
    <t>1.6</t>
  </si>
  <si>
    <t>1.7</t>
  </si>
  <si>
    <t>Приобретение  и замена оборудования спутниковой станции Центров общественного доступа в библиотеках  с. Ванзеват и  п. Сосновка</t>
  </si>
  <si>
    <t>1.9</t>
  </si>
  <si>
    <t>1.10</t>
  </si>
  <si>
    <t>1.11</t>
  </si>
  <si>
    <t>1.12</t>
  </si>
  <si>
    <t>1.13</t>
  </si>
  <si>
    <t>1.14</t>
  </si>
  <si>
    <t>1.15</t>
  </si>
  <si>
    <t>1.16</t>
  </si>
  <si>
    <t>Итого по задаче 1:</t>
  </si>
  <si>
    <t>Задача 2 «Развитие выставочного дела и удовлетворение потребности населения в предоставлении доступа к культурным ценностям»</t>
  </si>
  <si>
    <t>Цикл мероприятий «Вечная память России» по духовно-нравственному воспитанию молодежи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</si>
  <si>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</si>
  <si>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</si>
  <si>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Цикл мероприятий по летней оздоровительной кампании</t>
  </si>
  <si>
    <t>Проведение Дня оленевода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</si>
  <si>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</si>
  <si>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Приобретение оленей, мебели для МАУК «БВЗ»</t>
  </si>
  <si>
    <t>Приобретение оборудования для комплектации выставочных зон и бытовой техники</t>
  </si>
  <si>
    <t>Проведение семинара-практикума по обучению технологии заготовки и обработки бересты и изготовлению берестяных изделий</t>
  </si>
  <si>
    <t>Приобретение снегоуборочной машины, мебели</t>
  </si>
  <si>
    <t>Прочие мероприятия по содержанию имущества</t>
  </si>
  <si>
    <t xml:space="preserve">    2.17</t>
  </si>
  <si>
    <t>Проведение мероприятий приуроченных празднованию 84 годовщины ХМАО-Югры</t>
  </si>
  <si>
    <t>2.1</t>
  </si>
  <si>
    <t>2.2</t>
  </si>
  <si>
    <t>2.3</t>
  </si>
  <si>
    <t>2.4</t>
  </si>
  <si>
    <t>2.6</t>
  </si>
  <si>
    <t>2.7</t>
  </si>
  <si>
    <t>2.10</t>
  </si>
  <si>
    <t>2.11</t>
  </si>
  <si>
    <t>2.12</t>
  </si>
  <si>
    <t>2.13</t>
  </si>
  <si>
    <t>2.14</t>
  </si>
  <si>
    <t>2.15</t>
  </si>
  <si>
    <t>2.16</t>
  </si>
  <si>
    <t>Итого по задаче 2:</t>
  </si>
  <si>
    <t>Бюджет автономного округа</t>
  </si>
  <si>
    <t>Задача 3 «Укрепление материально-технической базы учреждений культуры»</t>
  </si>
  <si>
    <t>Улучшение материально-технической базы Детской школы искусств</t>
  </si>
  <si>
    <t>3.2.</t>
  </si>
  <si>
    <t>Выполнение работ по инженерным изысканиям и разработке проектной документации на строительство нового объекта Сельский дом культуры с.Ванзеват</t>
  </si>
  <si>
    <t>3.3.</t>
  </si>
  <si>
    <t>Итого по задаче 3:</t>
  </si>
  <si>
    <t xml:space="preserve">бюджет автономного округа </t>
  </si>
  <si>
    <t>ИТОГО ПО ПОДПРОГРАММЕ  I</t>
  </si>
  <si>
    <t>Подпрограмма  II «Укрепление единого культурного пространства»</t>
  </si>
  <si>
    <t>Цель подпрограммы «Обеспечение прав граждан на участие в культурной жизни, реализация творческого потенциала жителей Белоярского района»</t>
  </si>
  <si>
    <t>Задача 4 «Внедрение соревновательных методов и механизмов выявления, сопровождения и развития талантливых детей и молодежи»</t>
  </si>
  <si>
    <t>Проведение конкурса пианистов «Волшебные клавиши»</t>
  </si>
  <si>
    <t>Конкурс творчества юных живописцев «Мастерская солнца»</t>
  </si>
  <si>
    <t>3.1</t>
  </si>
  <si>
    <t>Мероприятия по организации отдыха и оздоровления детей</t>
  </si>
  <si>
    <t>Расходы на обеспечение деятельности (оказание услуг) учреждением</t>
  </si>
  <si>
    <t>Участие оркестра русских народных инструментов МАОУДОД «ДШИ» в Международном конкурсе-фестивале «Урал собирает друзей»</t>
  </si>
  <si>
    <t>Проведение электротехнических измерений сопротивления изоляции электрических сетей в здании МАОУДОД «Детская школа искусств г.Белоярский» и структурных подразделений в п.Верхнеказымский, п.Сосновка, п.Сорум, п.Полноват</t>
  </si>
  <si>
    <t>Проведение специальной оценки условий труда в МАОУДОД «Детская школа искусств г.Белоярский»</t>
  </si>
  <si>
    <t>Приобретение музыкального оборудования</t>
  </si>
  <si>
    <t>Приобретение оборудования (выплата денежного поощрения победителям конкурса на получение грантов главы Белоярского района в рамках реализации приоритетного национального проекта «Образование» в Белоярском районе «Лучшее образовательноеучреждение»)</t>
  </si>
  <si>
    <t>Организация гастрольно-экскурсионной поездки в п. Верхотурье</t>
  </si>
  <si>
    <t>Проведение мероприятий по установке и монтажу радиосистем передачи извещений «Стрелец-Мониторинг»</t>
  </si>
  <si>
    <t>Повышение квалификации</t>
  </si>
  <si>
    <t>Итого по задаче 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</si>
  <si>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</si>
  <si>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</si>
  <si>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</si>
  <si>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</si>
  <si>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</si>
  <si>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</si>
  <si>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</si>
  <si>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</si>
  <si>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</si>
  <si>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</si>
  <si>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</si>
  <si>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</si>
  <si>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</si>
  <si>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</si>
  <si>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</si>
  <si>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Задача 5 «Стимулирование культурного разнообразия, создание условий для диалога и взаимодействия культур»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</si>
  <si>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</si>
  <si>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</si>
  <si>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</si>
  <si>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</si>
  <si>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мероприятий  летней кампании</t>
  </si>
  <si>
    <t>Проведение мероприятий в рамках празднования Года культуры</t>
  </si>
  <si>
    <t>Расходы на обеспечение деятельности (оказание услуг) муниципального автономного учреждения культуры Белоярского района «Центр культуры и досуга «Камертон»</t>
  </si>
  <si>
    <t>Приобретение широкоформатного печатного устройства для МАУК «ЦКиД «Камертон»</t>
  </si>
  <si>
    <t>Приобретение тканей и фурнитуры для пошива сценических костюмов МАУК «ЦКиД «Камертон»</t>
  </si>
  <si>
    <t>Электротехнические измерения электрооборудования электрощитовой, монтаж системы дымоудаления и автоматизации, автоматизация водяного пожаротушения, установка дополнительных запотолочных извещателей</t>
  </si>
  <si>
    <t>Осуществление авторского надзора за выполнением строительно-монтажных работ на объекте МАУК «ЦКиД «Камертон»</t>
  </si>
  <si>
    <t>Приобретение технического оборудования для концертно-театрального зала</t>
  </si>
  <si>
    <t>Приобретение стеллажей и услуги по доставке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</si>
  <si>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</si>
  <si>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</si>
  <si>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</si>
  <si>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</si>
  <si>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</si>
  <si>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</si>
  <si>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</si>
  <si>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</si>
  <si>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</si>
  <si>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</si>
  <si>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</si>
  <si>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</si>
  <si>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</si>
  <si>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</si>
  <si>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</si>
  <si>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</si>
  <si>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Итого по задаче 5:</t>
  </si>
  <si>
    <t>Задача  6 «Создание благоприятных условий для художественно-творческой деятельности и развитию народных художественных промыслов и ремесел»</t>
  </si>
  <si>
    <t>Проведение национального праздника «День рыбака»</t>
  </si>
  <si>
    <t>Изготовление национальных костюмов, сувенирной продукции МБУК «ЦКНТ»</t>
  </si>
  <si>
    <t>Проведение мероприятий летней оздоровительной кампании</t>
  </si>
  <si>
    <t>6.1</t>
  </si>
  <si>
    <t>6.2</t>
  </si>
  <si>
    <t>6.3</t>
  </si>
  <si>
    <t>6.4</t>
  </si>
  <si>
    <t>6.5</t>
  </si>
  <si>
    <t>Итого по задаче 6:</t>
  </si>
  <si>
    <t xml:space="preserve">ИТОГО ПОПОДПРОГРАММЕ II </t>
  </si>
  <si>
    <t>Подпрограмма III  «Поддержка средств массовой информации»</t>
  </si>
  <si>
    <t>Цель подпрограммы «Создание условий для информационного обеспечения населения Белоярского района посредством печатных средств массовой информации, а также в теле- и радио эфире»</t>
  </si>
  <si>
    <t>Задача 7 «Доведение посредством средств массовой информации до сведения населения информации о социально-экономическом и культурном развитии Белоярского района, о развитии его общественной инфраструктуры и иной социально-значимой информации»</t>
  </si>
  <si>
    <t>Внебюджетные источники</t>
  </si>
  <si>
    <t>Приобретение и установка автоматической телефонной станции АУ «БИЦ «Квадрат»</t>
  </si>
  <si>
    <t>Приобретение типографского оборудования</t>
  </si>
  <si>
    <t>Итого по задаче 7:</t>
  </si>
  <si>
    <t>ИТОГО ПО ПОДПРОГРАММЕ  III</t>
  </si>
  <si>
    <t>7.1</t>
  </si>
  <si>
    <t>7.2</t>
  </si>
  <si>
    <t>7.3</t>
  </si>
  <si>
    <t>7.4</t>
  </si>
  <si>
    <t>Подпрограмма  IV «Обеспечение реализации муниципальной программы»</t>
  </si>
  <si>
    <t>Цель  подпрограммы «Повышение эффективности муниципального управления в отрасли культуры»</t>
  </si>
  <si>
    <t>Задача 8 «Осуществление функций исполнительного органа местного самоуправления Белоярского района  по реализации единой государственной политики в отрасли культуры»</t>
  </si>
  <si>
    <t>Расходы на обеспечение деятельности комитета по культуре</t>
  </si>
  <si>
    <t>8.1</t>
  </si>
  <si>
    <t>ИТОГО ПО ПОДПРОГРАММЕ IV</t>
  </si>
  <si>
    <t>Подпрограмма V «Формирование доступной среды жизнедеятельности для инвалидов и других маломобильных групп населения в учреждениях культуры»</t>
  </si>
  <si>
    <t>Цель подпрограммы «Формирование условий для беспрепятственного доступа  к учреждениям культуры и услугам в сфере культуры для инвалидов и других маломобильных групп населения»</t>
  </si>
  <si>
    <t>Задача 9 «Повышение уровня доступности учреждений культуры и услуг в сфере культуры для инвалидов и других маломобильных групп населения»</t>
  </si>
  <si>
    <t>Мероприятия по формированию доступной среды жизнедеятельности для инвалидов и других маломобильных групп населения в МАУК «БЦБС»</t>
  </si>
  <si>
    <t>Обустройство пандуса в здании МАОУДОД «Детская школа искусств г. Белоярский»</t>
  </si>
  <si>
    <t>Сооружение пандуса и поручня центральной входной группы в МБУК «Центр культуры национального творчества»</t>
  </si>
  <si>
    <t>Итого по задаче 9:</t>
  </si>
  <si>
    <t>9.1</t>
  </si>
  <si>
    <t>9.2</t>
  </si>
  <si>
    <t>9.3</t>
  </si>
  <si>
    <t>ИТОГО ПО ПОДПРОГРАММЕ   V</t>
  </si>
  <si>
    <t>Подпрограмма VI «Обеспечение деятельности подведомственных учреждений»</t>
  </si>
  <si>
    <t>Цель подпрограммы «Организация и исполнение материально-технического обеспечения учреждений»</t>
  </si>
  <si>
    <t>Задача 10 «Обеспечение хозяйственного обслуживания и надлежащего состояния учреждений»</t>
  </si>
  <si>
    <t xml:space="preserve">  10.1</t>
  </si>
  <si>
    <t xml:space="preserve">Расходы на обеспечение функций МКУ Белоярского района «Служба материально-технического обеспечения» </t>
  </si>
  <si>
    <t>Итого по задаче 10:</t>
  </si>
  <si>
    <t>ИТОГО ПО ПОДПРОГРАММЕ VI</t>
  </si>
  <si>
    <t>ВСЕГО ПО МУНИЦИПАЛЬНОЙ ПРОГРАММЕ</t>
  </si>
  <si>
    <t>Федеральный бюджет</t>
  </si>
  <si>
    <t>Приложение 2</t>
  </si>
  <si>
    <t>Основные мероприятия муниципальной программы Белоярского района «Развитие культуры  Белоярского района</t>
  </si>
  <si>
    <t>на 2014 - 2020 годы»</t>
  </si>
  <si>
    <t>Проведение митинга - концерта "Парад Победы"</t>
  </si>
  <si>
    <t>2.18</t>
  </si>
  <si>
    <t>2.20</t>
  </si>
  <si>
    <t>3.4.</t>
  </si>
  <si>
    <t>Приобретение экспонатов</t>
  </si>
  <si>
    <t>Строительство объекта "Сельский дом культуры д.Нумто Белоярского района"</t>
  </si>
  <si>
    <t>1.17</t>
  </si>
  <si>
    <t>1.18</t>
  </si>
  <si>
    <t>Выполнение работ по ремонту крыльца здания Детской библиотеки</t>
  </si>
  <si>
    <t>4.16</t>
  </si>
  <si>
    <t>Выполнение работ по ремонту системы отопления здания Детской школы искусств</t>
  </si>
  <si>
    <t>Приобретение мебели, литературы, интеллектуальных игр</t>
  </si>
  <si>
    <t>Управление капитального строительства администрации Белоярского района</t>
  </si>
  <si>
    <t>Расходы на обеспечение деятельности (оказание услуг) муниципальным автономным учреждением культуры Белоярского района «Этнокультурный центр» (тыс.руб.)</t>
  </si>
  <si>
    <t>Приобретение штор и карнизов</t>
  </si>
  <si>
    <t>7.5</t>
  </si>
  <si>
    <t>Приобретение принтера</t>
  </si>
  <si>
    <t>2.21</t>
  </si>
  <si>
    <t>Приобретение костюмов, баннеров, выставочного стенда</t>
  </si>
  <si>
    <t>бюджне Белоярского района</t>
  </si>
  <si>
    <t>Ремонт кровли, зрительного зала</t>
  </si>
  <si>
    <t>Стимулирование лучших учреждений, руководителей, педагогов</t>
  </si>
  <si>
    <t>Приобретение отделочных материалов, светового и звукового оборудования, материала для изготовления витрин, изготовление и монтаж экспозиции в МАУК «Этнокультурный центр»</t>
  </si>
  <si>
    <t>2.22</t>
  </si>
  <si>
    <t>бюджет Белоярского района, сформированный за счет средств ХМАО-Югры (далее - бюджет автономного округа)</t>
  </si>
  <si>
    <t>2.23</t>
  </si>
  <si>
    <t>Участие в выездных семинарах всероссийского и окружного уровней</t>
  </si>
  <si>
    <t>Ответственный исполнитель, соисполнитель муниципальной программы (получатель бюджетных средств)</t>
  </si>
  <si>
    <r>
      <t xml:space="preserve">Реализация проекта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Театр берестяных масок</t>
    </r>
    <r>
      <rPr>
        <sz val="12"/>
        <color indexed="8"/>
        <rFont val="Calibri"/>
        <family val="2"/>
      </rPr>
      <t>»</t>
    </r>
  </si>
  <si>
    <t xml:space="preserve">к муниципальной программе Белоярского района                                                                                            
«Развитие культуры Белоярского района 
на 2014 - 2020 годы»
</t>
  </si>
  <si>
    <t>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</si>
</sst>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_р_._-;\-* #,##0.00_р_._-;_-* &quot;-&quot;?_р_._-;_-@_-"/>
    <numFmt numFmtId="170" formatCode="_-* #,##0.000_р_._-;\-* #,##0.000_р_._-;_-* &quot;-&quot;?_р_._-;_-@_-"/>
    <numFmt numFmtId="171" formatCode="_-* #,##0.0000_р_._-;\-* #,##0.0000_р_._-;_-* &quot;-&quot;?_р_._-;_-@_-"/>
    <numFmt numFmtId="172" formatCode="_-* #,##0.00000_р_._-;\-* #,##0.00000_р_._-;_-* &quot;-&quot;?_р_.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64" fontId="17" fillId="34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34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17" fillId="33" borderId="14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 wrapText="1"/>
    </xf>
    <xf numFmtId="164" fontId="17" fillId="33" borderId="14" xfId="0" applyNumberFormat="1" applyFont="1" applyFill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left"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vertical="center"/>
    </xf>
    <xf numFmtId="164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9"/>
  <sheetViews>
    <sheetView tabSelected="1" view="pageBreakPreview" zoomScale="90" zoomScaleNormal="85" zoomScaleSheetLayoutView="90" zoomScalePageLayoutView="0" workbookViewId="0" topLeftCell="A1">
      <selection activeCell="A17" sqref="A17:G17"/>
    </sheetView>
  </sheetViews>
  <sheetFormatPr defaultColWidth="9.140625" defaultRowHeight="15"/>
  <cols>
    <col min="1" max="1" width="6.28125" style="39" customWidth="1"/>
    <col min="2" max="2" width="47.00390625" style="39" customWidth="1"/>
    <col min="3" max="3" width="27.00390625" style="39" customWidth="1"/>
    <col min="4" max="4" width="33.140625" style="39" customWidth="1"/>
    <col min="5" max="5" width="15.57421875" style="39" customWidth="1"/>
    <col min="6" max="6" width="14.7109375" style="39" customWidth="1"/>
    <col min="7" max="7" width="15.57421875" style="79" customWidth="1"/>
    <col min="8" max="16384" width="9.140625" style="39" customWidth="1"/>
  </cols>
  <sheetData>
    <row r="1" spans="1:7" ht="15.75">
      <c r="A1" s="37"/>
      <c r="B1" s="37"/>
      <c r="C1" s="37"/>
      <c r="D1" s="37"/>
      <c r="E1" s="37"/>
      <c r="F1" s="37"/>
      <c r="G1" s="38"/>
    </row>
    <row r="2" spans="1:7" ht="15.75">
      <c r="A2" s="37"/>
      <c r="B2" s="37"/>
      <c r="C2" s="37"/>
      <c r="D2" s="37"/>
      <c r="E2" s="37"/>
      <c r="F2" s="81" t="s">
        <v>194</v>
      </c>
      <c r="G2" s="81"/>
    </row>
    <row r="3" spans="1:7" ht="58.5" customHeight="1">
      <c r="A3" s="37"/>
      <c r="B3" s="37"/>
      <c r="C3" s="37"/>
      <c r="D3" s="80" t="s">
        <v>226</v>
      </c>
      <c r="E3" s="80"/>
      <c r="F3" s="80"/>
      <c r="G3" s="80"/>
    </row>
    <row r="4" spans="1:7" ht="15.75">
      <c r="A4" s="37"/>
      <c r="B4" s="37"/>
      <c r="C4" s="37"/>
      <c r="D4" s="37"/>
      <c r="E4" s="37"/>
      <c r="F4" s="37"/>
      <c r="G4" s="38"/>
    </row>
    <row r="5" spans="1:7" ht="15.75">
      <c r="A5" s="37"/>
      <c r="B5" s="37"/>
      <c r="C5" s="37"/>
      <c r="D5" s="37"/>
      <c r="E5" s="37"/>
      <c r="F5" s="37"/>
      <c r="G5" s="38"/>
    </row>
    <row r="6" spans="1:7" ht="15.75">
      <c r="A6" s="37"/>
      <c r="B6" s="37"/>
      <c r="C6" s="37"/>
      <c r="D6" s="37"/>
      <c r="E6" s="37"/>
      <c r="F6" s="37"/>
      <c r="G6" s="38"/>
    </row>
    <row r="7" spans="1:7" ht="15.75">
      <c r="A7" s="40" t="s">
        <v>195</v>
      </c>
      <c r="B7" s="40"/>
      <c r="C7" s="40"/>
      <c r="D7" s="40"/>
      <c r="E7" s="40"/>
      <c r="F7" s="40"/>
      <c r="G7" s="40"/>
    </row>
    <row r="8" spans="1:7" ht="15.75">
      <c r="A8" s="40" t="s">
        <v>196</v>
      </c>
      <c r="B8" s="40"/>
      <c r="C8" s="40"/>
      <c r="D8" s="40"/>
      <c r="E8" s="40"/>
      <c r="F8" s="40"/>
      <c r="G8" s="40"/>
    </row>
    <row r="9" spans="1:7" ht="15.75">
      <c r="A9" s="37"/>
      <c r="B9" s="37"/>
      <c r="C9" s="37"/>
      <c r="D9" s="37"/>
      <c r="E9" s="37"/>
      <c r="F9" s="41"/>
      <c r="G9" s="38"/>
    </row>
    <row r="10" spans="1:7" ht="57" customHeight="1">
      <c r="A10" s="1" t="s">
        <v>0</v>
      </c>
      <c r="B10" s="1" t="s">
        <v>1</v>
      </c>
      <c r="C10" s="1" t="s">
        <v>224</v>
      </c>
      <c r="D10" s="1" t="s">
        <v>2</v>
      </c>
      <c r="E10" s="2" t="s">
        <v>3</v>
      </c>
      <c r="F10" s="3"/>
      <c r="G10" s="4"/>
    </row>
    <row r="11" spans="1:7" ht="15.75">
      <c r="A11" s="1"/>
      <c r="B11" s="1"/>
      <c r="C11" s="1"/>
      <c r="D11" s="1"/>
      <c r="E11" s="1" t="s">
        <v>4</v>
      </c>
      <c r="F11" s="2" t="s">
        <v>5</v>
      </c>
      <c r="G11" s="4"/>
    </row>
    <row r="12" spans="1:7" ht="15.75">
      <c r="A12" s="1"/>
      <c r="B12" s="1"/>
      <c r="C12" s="1"/>
      <c r="D12" s="1"/>
      <c r="E12" s="1"/>
      <c r="F12" s="1" t="s">
        <v>6</v>
      </c>
      <c r="G12" s="5" t="s">
        <v>227</v>
      </c>
    </row>
    <row r="13" spans="1:7" ht="15.75">
      <c r="A13" s="1"/>
      <c r="B13" s="1"/>
      <c r="C13" s="1"/>
      <c r="D13" s="1"/>
      <c r="E13" s="1"/>
      <c r="F13" s="1"/>
      <c r="G13" s="5" t="s">
        <v>7</v>
      </c>
    </row>
    <row r="14" spans="1:7" ht="15.75">
      <c r="A14" s="1"/>
      <c r="B14" s="1"/>
      <c r="C14" s="1"/>
      <c r="D14" s="1"/>
      <c r="E14" s="1"/>
      <c r="F14" s="1"/>
      <c r="G14" s="5"/>
    </row>
    <row r="15" spans="1:7" ht="15.75">
      <c r="A15" s="1"/>
      <c r="B15" s="1"/>
      <c r="C15" s="1"/>
      <c r="D15" s="1"/>
      <c r="E15" s="1"/>
      <c r="F15" s="1"/>
      <c r="G15" s="5"/>
    </row>
    <row r="16" spans="1:7" ht="15.75" customHeight="1">
      <c r="A16" s="1" t="s">
        <v>8</v>
      </c>
      <c r="B16" s="1"/>
      <c r="C16" s="1"/>
      <c r="D16" s="1"/>
      <c r="E16" s="1"/>
      <c r="F16" s="1"/>
      <c r="G16" s="1"/>
    </row>
    <row r="17" spans="1:7" ht="35.25" customHeight="1">
      <c r="A17" s="1" t="s">
        <v>9</v>
      </c>
      <c r="B17" s="1"/>
      <c r="C17" s="1"/>
      <c r="D17" s="1"/>
      <c r="E17" s="1"/>
      <c r="F17" s="1"/>
      <c r="G17" s="1"/>
    </row>
    <row r="18" spans="1:7" ht="15.75" customHeight="1">
      <c r="A18" s="1" t="s">
        <v>10</v>
      </c>
      <c r="B18" s="1"/>
      <c r="C18" s="1"/>
      <c r="D18" s="1"/>
      <c r="E18" s="1"/>
      <c r="F18" s="1"/>
      <c r="G18" s="1"/>
    </row>
    <row r="19" spans="1:7" ht="15.75">
      <c r="A19" s="42" t="s">
        <v>13</v>
      </c>
      <c r="B19" s="43" t="s">
        <v>11</v>
      </c>
      <c r="C19" s="44" t="s">
        <v>18</v>
      </c>
      <c r="D19" s="45" t="s">
        <v>12</v>
      </c>
      <c r="E19" s="6">
        <f>SUM(F19:G20)</f>
        <v>673.8000000000001</v>
      </c>
      <c r="F19" s="7">
        <f>F21+F22</f>
        <v>544.2</v>
      </c>
      <c r="G19" s="6">
        <f>G21+G22</f>
        <v>129.6</v>
      </c>
    </row>
    <row r="20" spans="1:7" ht="15.75">
      <c r="A20" s="46"/>
      <c r="B20" s="47"/>
      <c r="C20" s="48"/>
      <c r="D20" s="45"/>
      <c r="E20" s="6"/>
      <c r="F20" s="7"/>
      <c r="G20" s="6"/>
    </row>
    <row r="21" spans="1:7" ht="63">
      <c r="A21" s="46"/>
      <c r="B21" s="47"/>
      <c r="C21" s="48"/>
      <c r="D21" s="49" t="s">
        <v>221</v>
      </c>
      <c r="E21" s="8">
        <f aca="true" t="shared" si="0" ref="E21:E36">SUM(F21:G21)</f>
        <v>511.1</v>
      </c>
      <c r="F21" s="9">
        <v>462.6</v>
      </c>
      <c r="G21" s="10">
        <v>48.5</v>
      </c>
    </row>
    <row r="22" spans="1:7" ht="15.75">
      <c r="A22" s="46"/>
      <c r="B22" s="47"/>
      <c r="C22" s="48"/>
      <c r="D22" s="50" t="s">
        <v>15</v>
      </c>
      <c r="E22" s="8">
        <f t="shared" si="0"/>
        <v>162.7</v>
      </c>
      <c r="F22" s="11">
        <v>81.6</v>
      </c>
      <c r="G22" s="12">
        <f>74+7.1</f>
        <v>81.1</v>
      </c>
    </row>
    <row r="23" spans="1:7" ht="15.75">
      <c r="A23" s="51" t="s">
        <v>30</v>
      </c>
      <c r="B23" s="52" t="s">
        <v>16</v>
      </c>
      <c r="C23" s="53" t="s">
        <v>18</v>
      </c>
      <c r="D23" s="49" t="s">
        <v>12</v>
      </c>
      <c r="E23" s="9">
        <f t="shared" si="0"/>
        <v>652.2</v>
      </c>
      <c r="F23" s="9">
        <f>F24+F25</f>
        <v>508</v>
      </c>
      <c r="G23" s="10">
        <f>G24+G25</f>
        <v>144.2</v>
      </c>
    </row>
    <row r="24" spans="1:7" ht="15.75">
      <c r="A24" s="51"/>
      <c r="B24" s="52"/>
      <c r="C24" s="53"/>
      <c r="D24" s="49" t="s">
        <v>14</v>
      </c>
      <c r="E24" s="9">
        <f t="shared" si="0"/>
        <v>499.8</v>
      </c>
      <c r="F24" s="9">
        <v>431.8</v>
      </c>
      <c r="G24" s="10">
        <v>68</v>
      </c>
    </row>
    <row r="25" spans="1:7" ht="15.75">
      <c r="A25" s="51"/>
      <c r="B25" s="52"/>
      <c r="C25" s="53"/>
      <c r="D25" s="49" t="s">
        <v>15</v>
      </c>
      <c r="E25" s="9">
        <f t="shared" si="0"/>
        <v>152.4</v>
      </c>
      <c r="F25" s="9">
        <v>76.2</v>
      </c>
      <c r="G25" s="10">
        <v>76.2</v>
      </c>
    </row>
    <row r="26" spans="1:7" ht="15.75">
      <c r="A26" s="51" t="s">
        <v>31</v>
      </c>
      <c r="B26" s="54" t="s">
        <v>17</v>
      </c>
      <c r="C26" s="1" t="s">
        <v>18</v>
      </c>
      <c r="D26" s="49" t="s">
        <v>12</v>
      </c>
      <c r="E26" s="9">
        <f t="shared" si="0"/>
        <v>141.1</v>
      </c>
      <c r="F26" s="9">
        <f>F27+F28</f>
        <v>141.1</v>
      </c>
      <c r="G26" s="10">
        <f>G27+G28</f>
        <v>0</v>
      </c>
    </row>
    <row r="27" spans="1:7" ht="23.25" customHeight="1">
      <c r="A27" s="51"/>
      <c r="B27" s="54"/>
      <c r="C27" s="1"/>
      <c r="D27" s="49" t="s">
        <v>14</v>
      </c>
      <c r="E27" s="9">
        <f t="shared" si="0"/>
        <v>119.9</v>
      </c>
      <c r="F27" s="9">
        <v>119.9</v>
      </c>
      <c r="G27" s="10">
        <v>0</v>
      </c>
    </row>
    <row r="28" spans="1:7" ht="23.25" customHeight="1">
      <c r="A28" s="51"/>
      <c r="B28" s="54"/>
      <c r="C28" s="1"/>
      <c r="D28" s="49" t="s">
        <v>15</v>
      </c>
      <c r="E28" s="9">
        <f t="shared" si="0"/>
        <v>21.2</v>
      </c>
      <c r="F28" s="9">
        <v>21.2</v>
      </c>
      <c r="G28" s="10">
        <v>0</v>
      </c>
    </row>
    <row r="29" spans="1:7" ht="59.25" customHeight="1">
      <c r="A29" s="30" t="s">
        <v>32</v>
      </c>
      <c r="B29" s="55" t="s">
        <v>19</v>
      </c>
      <c r="C29" s="56" t="s">
        <v>18</v>
      </c>
      <c r="D29" s="49" t="s">
        <v>15</v>
      </c>
      <c r="E29" s="9">
        <f t="shared" si="0"/>
        <v>35.2</v>
      </c>
      <c r="F29" s="9">
        <v>0</v>
      </c>
      <c r="G29" s="10">
        <v>35.2</v>
      </c>
    </row>
    <row r="30" spans="1:7" ht="50.25" customHeight="1">
      <c r="A30" s="30" t="s">
        <v>33</v>
      </c>
      <c r="B30" s="55" t="s">
        <v>20</v>
      </c>
      <c r="C30" s="56" t="s">
        <v>18</v>
      </c>
      <c r="D30" s="49" t="s">
        <v>15</v>
      </c>
      <c r="E30" s="9">
        <f t="shared" si="0"/>
        <v>170</v>
      </c>
      <c r="F30" s="9">
        <v>170</v>
      </c>
      <c r="G30" s="10">
        <v>0</v>
      </c>
    </row>
    <row r="31" spans="1:7" ht="47.25">
      <c r="A31" s="30" t="s">
        <v>34</v>
      </c>
      <c r="B31" s="55" t="s">
        <v>21</v>
      </c>
      <c r="C31" s="56" t="s">
        <v>18</v>
      </c>
      <c r="D31" s="49" t="s">
        <v>15</v>
      </c>
      <c r="E31" s="9">
        <f t="shared" si="0"/>
        <v>30</v>
      </c>
      <c r="F31" s="9">
        <v>30</v>
      </c>
      <c r="G31" s="10">
        <v>0</v>
      </c>
    </row>
    <row r="32" spans="1:7" ht="53.25" customHeight="1">
      <c r="A32" s="30" t="s">
        <v>36</v>
      </c>
      <c r="B32" s="55" t="s">
        <v>22</v>
      </c>
      <c r="C32" s="56" t="s">
        <v>18</v>
      </c>
      <c r="D32" s="49" t="s">
        <v>15</v>
      </c>
      <c r="E32" s="9">
        <f t="shared" si="0"/>
        <v>155.9</v>
      </c>
      <c r="F32" s="9">
        <v>75</v>
      </c>
      <c r="G32" s="13">
        <v>80.9</v>
      </c>
    </row>
    <row r="33" spans="1:7" ht="15.75" customHeight="1">
      <c r="A33" s="42" t="s">
        <v>37</v>
      </c>
      <c r="B33" s="54" t="s">
        <v>23</v>
      </c>
      <c r="C33" s="1" t="s">
        <v>18</v>
      </c>
      <c r="D33" s="49" t="s">
        <v>12</v>
      </c>
      <c r="E33" s="9">
        <f t="shared" si="0"/>
        <v>1377.4</v>
      </c>
      <c r="F33" s="9">
        <f>F34+F35+F36</f>
        <v>900</v>
      </c>
      <c r="G33" s="10">
        <f>G34+G35+G36</f>
        <v>477.4</v>
      </c>
    </row>
    <row r="34" spans="1:7" ht="15.75">
      <c r="A34" s="46"/>
      <c r="B34" s="54"/>
      <c r="C34" s="1"/>
      <c r="D34" s="49" t="s">
        <v>15</v>
      </c>
      <c r="E34" s="9">
        <f t="shared" si="0"/>
        <v>700</v>
      </c>
      <c r="F34" s="9">
        <v>500</v>
      </c>
      <c r="G34" s="10">
        <v>200</v>
      </c>
    </row>
    <row r="35" spans="1:7" ht="15.75">
      <c r="A35" s="46"/>
      <c r="B35" s="54"/>
      <c r="C35" s="1"/>
      <c r="D35" s="49" t="s">
        <v>14</v>
      </c>
      <c r="E35" s="9">
        <f t="shared" si="0"/>
        <v>670</v>
      </c>
      <c r="F35" s="10">
        <v>400</v>
      </c>
      <c r="G35" s="10">
        <v>270</v>
      </c>
    </row>
    <row r="36" spans="1:7" ht="15.75">
      <c r="A36" s="57"/>
      <c r="B36" s="54"/>
      <c r="C36" s="1"/>
      <c r="D36" s="49" t="s">
        <v>24</v>
      </c>
      <c r="E36" s="9">
        <f t="shared" si="0"/>
        <v>7.4</v>
      </c>
      <c r="F36" s="9">
        <v>0</v>
      </c>
      <c r="G36" s="10">
        <v>7.4</v>
      </c>
    </row>
    <row r="37" spans="1:7" ht="15.75">
      <c r="A37" s="42" t="s">
        <v>38</v>
      </c>
      <c r="B37" s="43" t="s">
        <v>25</v>
      </c>
      <c r="C37" s="44" t="s">
        <v>18</v>
      </c>
      <c r="D37" s="49" t="s">
        <v>12</v>
      </c>
      <c r="E37" s="9">
        <f>E38+E39</f>
        <v>47962.7</v>
      </c>
      <c r="F37" s="9">
        <f>F38+F39</f>
        <v>24727.4</v>
      </c>
      <c r="G37" s="10">
        <f>G38+G39</f>
        <v>23235.3</v>
      </c>
    </row>
    <row r="38" spans="1:7" ht="39" customHeight="1">
      <c r="A38" s="46"/>
      <c r="B38" s="47"/>
      <c r="C38" s="48"/>
      <c r="D38" s="49" t="s">
        <v>15</v>
      </c>
      <c r="E38" s="9">
        <f>SUM(F38:G38)</f>
        <v>46049.7</v>
      </c>
      <c r="F38" s="9">
        <v>24727.4</v>
      </c>
      <c r="G38" s="10">
        <v>21322.3</v>
      </c>
    </row>
    <row r="39" spans="1:7" ht="21" customHeight="1">
      <c r="A39" s="57"/>
      <c r="B39" s="58"/>
      <c r="C39" s="59"/>
      <c r="D39" s="49" t="s">
        <v>14</v>
      </c>
      <c r="E39" s="9">
        <f>SUM(F39:G39)</f>
        <v>1913</v>
      </c>
      <c r="F39" s="9"/>
      <c r="G39" s="10">
        <v>1913</v>
      </c>
    </row>
    <row r="40" spans="1:7" ht="47.25">
      <c r="A40" s="30" t="s">
        <v>39</v>
      </c>
      <c r="B40" s="55" t="s">
        <v>26</v>
      </c>
      <c r="C40" s="56" t="s">
        <v>18</v>
      </c>
      <c r="D40" s="49" t="s">
        <v>15</v>
      </c>
      <c r="E40" s="9">
        <f>SUM(F40:G40)</f>
        <v>1808</v>
      </c>
      <c r="F40" s="9">
        <v>1179.1</v>
      </c>
      <c r="G40" s="13">
        <v>628.9</v>
      </c>
    </row>
    <row r="41" spans="1:7" ht="58.5" customHeight="1">
      <c r="A41" s="42" t="s">
        <v>40</v>
      </c>
      <c r="B41" s="54" t="s">
        <v>35</v>
      </c>
      <c r="C41" s="1" t="s">
        <v>18</v>
      </c>
      <c r="D41" s="45" t="s">
        <v>15</v>
      </c>
      <c r="E41" s="7">
        <f>SUM(F41:G42)</f>
        <v>107</v>
      </c>
      <c r="F41" s="7">
        <v>107</v>
      </c>
      <c r="G41" s="6">
        <v>0</v>
      </c>
    </row>
    <row r="42" spans="1:7" ht="31.5" customHeight="1">
      <c r="A42" s="46"/>
      <c r="B42" s="54"/>
      <c r="C42" s="1"/>
      <c r="D42" s="45"/>
      <c r="E42" s="7"/>
      <c r="F42" s="7"/>
      <c r="G42" s="6"/>
    </row>
    <row r="43" spans="1:7" ht="47.25">
      <c r="A43" s="30" t="s">
        <v>41</v>
      </c>
      <c r="B43" s="55" t="s">
        <v>208</v>
      </c>
      <c r="C43" s="56" t="s">
        <v>18</v>
      </c>
      <c r="D43" s="49" t="s">
        <v>14</v>
      </c>
      <c r="E43" s="9">
        <f aca="true" t="shared" si="1" ref="E43:E51">SUM(F43:G43)</f>
        <v>200</v>
      </c>
      <c r="F43" s="9">
        <v>200</v>
      </c>
      <c r="G43" s="10">
        <v>0</v>
      </c>
    </row>
    <row r="44" spans="1:7" ht="38.25" customHeight="1">
      <c r="A44" s="31" t="s">
        <v>42</v>
      </c>
      <c r="B44" s="60" t="s">
        <v>27</v>
      </c>
      <c r="C44" s="35" t="s">
        <v>18</v>
      </c>
      <c r="D44" s="49" t="s">
        <v>14</v>
      </c>
      <c r="E44" s="9">
        <f t="shared" si="1"/>
        <v>100</v>
      </c>
      <c r="F44" s="9">
        <v>100</v>
      </c>
      <c r="G44" s="10">
        <v>0</v>
      </c>
    </row>
    <row r="45" spans="1:7" ht="47.25">
      <c r="A45" s="31" t="s">
        <v>43</v>
      </c>
      <c r="B45" s="55" t="s">
        <v>28</v>
      </c>
      <c r="C45" s="56" t="s">
        <v>18</v>
      </c>
      <c r="D45" s="49" t="s">
        <v>15</v>
      </c>
      <c r="E45" s="9">
        <f t="shared" si="1"/>
        <v>129.7</v>
      </c>
      <c r="F45" s="9">
        <v>39.8</v>
      </c>
      <c r="G45" s="10">
        <v>89.9</v>
      </c>
    </row>
    <row r="46" spans="1:7" ht="47.25">
      <c r="A46" s="31" t="s">
        <v>203</v>
      </c>
      <c r="B46" s="60" t="s">
        <v>29</v>
      </c>
      <c r="C46" s="35" t="s">
        <v>18</v>
      </c>
      <c r="D46" s="50" t="s">
        <v>15</v>
      </c>
      <c r="E46" s="11">
        <f t="shared" si="1"/>
        <v>125.9</v>
      </c>
      <c r="F46" s="11">
        <v>125.9</v>
      </c>
      <c r="G46" s="12">
        <v>0</v>
      </c>
    </row>
    <row r="47" spans="1:7" ht="47.25">
      <c r="A47" s="31" t="s">
        <v>204</v>
      </c>
      <c r="B47" s="60" t="s">
        <v>205</v>
      </c>
      <c r="C47" s="35" t="s">
        <v>18</v>
      </c>
      <c r="D47" s="50" t="s">
        <v>15</v>
      </c>
      <c r="E47" s="11">
        <f t="shared" si="1"/>
        <v>61.561</v>
      </c>
      <c r="F47" s="11">
        <v>0</v>
      </c>
      <c r="G47" s="12">
        <v>61.561</v>
      </c>
    </row>
    <row r="48" spans="1:7" ht="26.25" customHeight="1">
      <c r="A48" s="14" t="s">
        <v>44</v>
      </c>
      <c r="B48" s="14"/>
      <c r="C48" s="14"/>
      <c r="D48" s="61" t="s">
        <v>12</v>
      </c>
      <c r="E48" s="15">
        <f t="shared" si="1"/>
        <v>53730.46100000001</v>
      </c>
      <c r="F48" s="15">
        <f>F19+F23+F26+F29+F31+F30++F32+F33+F38+F40+F41+F43+F44+F45+F46</f>
        <v>28847.5</v>
      </c>
      <c r="G48" s="16">
        <f>G49+G50+G51</f>
        <v>24882.961000000007</v>
      </c>
    </row>
    <row r="49" spans="1:7" ht="23.25" customHeight="1">
      <c r="A49" s="14"/>
      <c r="B49" s="14"/>
      <c r="C49" s="14"/>
      <c r="D49" s="61" t="s">
        <v>14</v>
      </c>
      <c r="E49" s="15">
        <f t="shared" si="1"/>
        <v>4013.8</v>
      </c>
      <c r="F49" s="15">
        <f>F21+F24+F27+F35+F43+F44</f>
        <v>1714.3000000000002</v>
      </c>
      <c r="G49" s="16">
        <f>G21+G24+G27+G35+G43+G44++G39</f>
        <v>2299.5</v>
      </c>
    </row>
    <row r="50" spans="1:7" ht="23.25" customHeight="1">
      <c r="A50" s="14"/>
      <c r="B50" s="14"/>
      <c r="C50" s="14"/>
      <c r="D50" s="61" t="s">
        <v>15</v>
      </c>
      <c r="E50" s="15">
        <f t="shared" si="1"/>
        <v>49709.261000000006</v>
      </c>
      <c r="F50" s="15">
        <f>F22+F25+F28+F29+F30+F31++F32+F34+F38+F40+F41+F45+F46</f>
        <v>27133.2</v>
      </c>
      <c r="G50" s="16">
        <f>G22+G25+G29+G32+G34+G38+G40+G45+G47</f>
        <v>22576.061000000005</v>
      </c>
    </row>
    <row r="51" spans="1:7" ht="23.25" customHeight="1">
      <c r="A51" s="17"/>
      <c r="B51" s="17"/>
      <c r="C51" s="17"/>
      <c r="D51" s="62" t="s">
        <v>24</v>
      </c>
      <c r="E51" s="18">
        <f t="shared" si="1"/>
        <v>7.4</v>
      </c>
      <c r="F51" s="18">
        <f>F36</f>
        <v>0</v>
      </c>
      <c r="G51" s="19">
        <f>G36</f>
        <v>7.4</v>
      </c>
    </row>
    <row r="52" spans="1:7" ht="15.75">
      <c r="A52" s="1" t="s">
        <v>45</v>
      </c>
      <c r="B52" s="1"/>
      <c r="C52" s="1"/>
      <c r="D52" s="1"/>
      <c r="E52" s="1"/>
      <c r="F52" s="1"/>
      <c r="G52" s="1"/>
    </row>
    <row r="53" spans="1:7" ht="47.25">
      <c r="A53" s="30" t="s">
        <v>59</v>
      </c>
      <c r="B53" s="49" t="s">
        <v>46</v>
      </c>
      <c r="C53" s="56" t="s">
        <v>18</v>
      </c>
      <c r="D53" s="49" t="s">
        <v>15</v>
      </c>
      <c r="E53" s="9">
        <f aca="true" t="shared" si="2" ref="E53:E58">SUM(F53:G53)</f>
        <v>4</v>
      </c>
      <c r="F53" s="9">
        <v>4</v>
      </c>
      <c r="G53" s="10">
        <v>0</v>
      </c>
    </row>
    <row r="54" spans="1:7" ht="47.25">
      <c r="A54" s="30" t="s">
        <v>60</v>
      </c>
      <c r="B54" s="49" t="s">
        <v>47</v>
      </c>
      <c r="C54" s="56" t="s">
        <v>18</v>
      </c>
      <c r="D54" s="49" t="s">
        <v>15</v>
      </c>
      <c r="E54" s="9">
        <f t="shared" si="2"/>
        <v>50</v>
      </c>
      <c r="F54" s="9">
        <v>0</v>
      </c>
      <c r="G54" s="10">
        <v>50</v>
      </c>
    </row>
    <row r="55" spans="1:7" ht="47.25">
      <c r="A55" s="30" t="s">
        <v>61</v>
      </c>
      <c r="B55" s="49" t="s">
        <v>48</v>
      </c>
      <c r="C55" s="56" t="s">
        <v>18</v>
      </c>
      <c r="D55" s="49" t="s">
        <v>15</v>
      </c>
      <c r="E55" s="9">
        <f t="shared" si="2"/>
        <v>30</v>
      </c>
      <c r="F55" s="9">
        <v>0</v>
      </c>
      <c r="G55" s="10">
        <v>30</v>
      </c>
    </row>
    <row r="56" spans="1:7" ht="47.25">
      <c r="A56" s="30" t="s">
        <v>62</v>
      </c>
      <c r="B56" s="49" t="s">
        <v>49</v>
      </c>
      <c r="C56" s="56" t="s">
        <v>18</v>
      </c>
      <c r="D56" s="49" t="s">
        <v>15</v>
      </c>
      <c r="E56" s="9">
        <f t="shared" si="2"/>
        <v>139.1</v>
      </c>
      <c r="F56" s="9">
        <v>69.1</v>
      </c>
      <c r="G56" s="10">
        <v>70</v>
      </c>
    </row>
    <row r="57" spans="1:7" ht="47.25">
      <c r="A57" s="30" t="s">
        <v>63</v>
      </c>
      <c r="B57" s="49" t="s">
        <v>50</v>
      </c>
      <c r="C57" s="56" t="s">
        <v>18</v>
      </c>
      <c r="D57" s="49" t="s">
        <v>15</v>
      </c>
      <c r="E57" s="9">
        <f t="shared" si="2"/>
        <v>120</v>
      </c>
      <c r="F57" s="9">
        <v>60</v>
      </c>
      <c r="G57" s="10">
        <v>60</v>
      </c>
    </row>
    <row r="58" spans="1:7" ht="63">
      <c r="A58" s="30" t="s">
        <v>64</v>
      </c>
      <c r="B58" s="49" t="s">
        <v>51</v>
      </c>
      <c r="C58" s="56" t="s">
        <v>18</v>
      </c>
      <c r="D58" s="49" t="s">
        <v>15</v>
      </c>
      <c r="E58" s="9">
        <f t="shared" si="2"/>
        <v>30</v>
      </c>
      <c r="F58" s="9">
        <v>0</v>
      </c>
      <c r="G58" s="10">
        <v>30</v>
      </c>
    </row>
    <row r="59" spans="1:7" ht="15.75">
      <c r="A59" s="42" t="s">
        <v>65</v>
      </c>
      <c r="B59" s="43" t="s">
        <v>210</v>
      </c>
      <c r="C59" s="44" t="s">
        <v>18</v>
      </c>
      <c r="D59" s="49" t="s">
        <v>12</v>
      </c>
      <c r="E59" s="9">
        <f>E60+E61</f>
        <v>25734.682999999997</v>
      </c>
      <c r="F59" s="9">
        <f>F60+F61</f>
        <v>10258.4</v>
      </c>
      <c r="G59" s="10">
        <f>G60+G61</f>
        <v>15476.283</v>
      </c>
    </row>
    <row r="60" spans="1:7" ht="76.5" customHeight="1">
      <c r="A60" s="46"/>
      <c r="B60" s="47"/>
      <c r="C60" s="48"/>
      <c r="D60" s="49" t="s">
        <v>15</v>
      </c>
      <c r="E60" s="9">
        <f aca="true" t="shared" si="3" ref="E60:E66">SUM(F60:G60)</f>
        <v>24063.682999999997</v>
      </c>
      <c r="F60" s="9">
        <v>10258.4</v>
      </c>
      <c r="G60" s="10">
        <v>13805.283</v>
      </c>
    </row>
    <row r="61" spans="1:7" ht="15.75">
      <c r="A61" s="57"/>
      <c r="B61" s="58"/>
      <c r="C61" s="59"/>
      <c r="D61" s="49" t="s">
        <v>14</v>
      </c>
      <c r="E61" s="9">
        <f t="shared" si="3"/>
        <v>1671</v>
      </c>
      <c r="F61" s="9">
        <v>0</v>
      </c>
      <c r="G61" s="10">
        <f>1171+500</f>
        <v>1671</v>
      </c>
    </row>
    <row r="62" spans="1:7" ht="47.25">
      <c r="A62" s="30" t="s">
        <v>66</v>
      </c>
      <c r="B62" s="49" t="s">
        <v>26</v>
      </c>
      <c r="C62" s="56" t="s">
        <v>18</v>
      </c>
      <c r="D62" s="49" t="s">
        <v>15</v>
      </c>
      <c r="E62" s="9">
        <f t="shared" si="3"/>
        <v>686</v>
      </c>
      <c r="F62" s="9">
        <v>408.2</v>
      </c>
      <c r="G62" s="13">
        <v>277.8</v>
      </c>
    </row>
    <row r="63" spans="1:7" ht="47.25">
      <c r="A63" s="30" t="s">
        <v>67</v>
      </c>
      <c r="B63" s="49" t="s">
        <v>52</v>
      </c>
      <c r="C63" s="56" t="s">
        <v>18</v>
      </c>
      <c r="D63" s="49" t="s">
        <v>14</v>
      </c>
      <c r="E63" s="9">
        <f t="shared" si="3"/>
        <v>160</v>
      </c>
      <c r="F63" s="9">
        <v>160</v>
      </c>
      <c r="G63" s="10">
        <v>0</v>
      </c>
    </row>
    <row r="64" spans="1:7" ht="47.25">
      <c r="A64" s="30" t="s">
        <v>68</v>
      </c>
      <c r="B64" s="49" t="s">
        <v>53</v>
      </c>
      <c r="C64" s="56" t="s">
        <v>18</v>
      </c>
      <c r="D64" s="49" t="s">
        <v>15</v>
      </c>
      <c r="E64" s="9">
        <f t="shared" si="3"/>
        <v>100</v>
      </c>
      <c r="F64" s="9">
        <v>100</v>
      </c>
      <c r="G64" s="10">
        <v>0</v>
      </c>
    </row>
    <row r="65" spans="1:7" ht="47.25">
      <c r="A65" s="30" t="s">
        <v>69</v>
      </c>
      <c r="B65" s="49" t="s">
        <v>54</v>
      </c>
      <c r="C65" s="56" t="s">
        <v>18</v>
      </c>
      <c r="D65" s="49" t="s">
        <v>14</v>
      </c>
      <c r="E65" s="9">
        <f t="shared" si="3"/>
        <v>409.4</v>
      </c>
      <c r="F65" s="9">
        <v>259.4</v>
      </c>
      <c r="G65" s="10">
        <v>150</v>
      </c>
    </row>
    <row r="66" spans="1:7" ht="47.25">
      <c r="A66" s="31" t="s">
        <v>70</v>
      </c>
      <c r="B66" s="50" t="s">
        <v>55</v>
      </c>
      <c r="C66" s="35" t="s">
        <v>18</v>
      </c>
      <c r="D66" s="50" t="s">
        <v>14</v>
      </c>
      <c r="E66" s="9">
        <f t="shared" si="3"/>
        <v>100</v>
      </c>
      <c r="F66" s="11">
        <v>100</v>
      </c>
      <c r="G66" s="10">
        <v>0</v>
      </c>
    </row>
    <row r="67" spans="1:7" ht="48" customHeight="1">
      <c r="A67" s="51" t="s">
        <v>71</v>
      </c>
      <c r="B67" s="63" t="s">
        <v>56</v>
      </c>
      <c r="C67" s="1" t="s">
        <v>18</v>
      </c>
      <c r="D67" s="45" t="s">
        <v>15</v>
      </c>
      <c r="E67" s="7">
        <f>SUM(F67:G68)</f>
        <v>192.8</v>
      </c>
      <c r="F67" s="7">
        <v>192.8</v>
      </c>
      <c r="G67" s="6">
        <v>0</v>
      </c>
    </row>
    <row r="68" spans="1:7" ht="15.75">
      <c r="A68" s="51"/>
      <c r="B68" s="64"/>
      <c r="C68" s="1"/>
      <c r="D68" s="45"/>
      <c r="E68" s="7"/>
      <c r="F68" s="7"/>
      <c r="G68" s="6"/>
    </row>
    <row r="69" spans="1:7" ht="47.25">
      <c r="A69" s="31" t="s">
        <v>57</v>
      </c>
      <c r="B69" s="50" t="s">
        <v>58</v>
      </c>
      <c r="C69" s="35" t="s">
        <v>18</v>
      </c>
      <c r="D69" s="50" t="s">
        <v>15</v>
      </c>
      <c r="E69" s="11">
        <f aca="true" t="shared" si="4" ref="E69:E74">SUM(F69:G69)</f>
        <v>80</v>
      </c>
      <c r="F69" s="11">
        <v>80</v>
      </c>
      <c r="G69" s="12">
        <v>0</v>
      </c>
    </row>
    <row r="70" spans="1:7" ht="47.25">
      <c r="A70" s="30" t="s">
        <v>198</v>
      </c>
      <c r="B70" s="49" t="s">
        <v>146</v>
      </c>
      <c r="C70" s="56" t="s">
        <v>18</v>
      </c>
      <c r="D70" s="49" t="s">
        <v>15</v>
      </c>
      <c r="E70" s="9">
        <f t="shared" si="4"/>
        <v>60</v>
      </c>
      <c r="F70" s="9">
        <v>0</v>
      </c>
      <c r="G70" s="10">
        <v>60</v>
      </c>
    </row>
    <row r="71" spans="1:7" ht="48.75" customHeight="1">
      <c r="A71" s="65" t="s">
        <v>199</v>
      </c>
      <c r="B71" s="66" t="s">
        <v>201</v>
      </c>
      <c r="C71" s="67" t="s">
        <v>18</v>
      </c>
      <c r="D71" s="66" t="s">
        <v>14</v>
      </c>
      <c r="E71" s="10">
        <f t="shared" si="4"/>
        <v>250</v>
      </c>
      <c r="F71" s="10">
        <v>0</v>
      </c>
      <c r="G71" s="10">
        <v>250</v>
      </c>
    </row>
    <row r="72" spans="1:7" ht="56.25" customHeight="1">
      <c r="A72" s="65" t="s">
        <v>214</v>
      </c>
      <c r="B72" s="66" t="s">
        <v>215</v>
      </c>
      <c r="C72" s="67" t="s">
        <v>18</v>
      </c>
      <c r="D72" s="66" t="s">
        <v>15</v>
      </c>
      <c r="E72" s="10">
        <f t="shared" si="4"/>
        <v>50</v>
      </c>
      <c r="F72" s="10">
        <v>0</v>
      </c>
      <c r="G72" s="10">
        <v>50</v>
      </c>
    </row>
    <row r="73" spans="1:7" ht="53.25" customHeight="1">
      <c r="A73" s="65" t="s">
        <v>220</v>
      </c>
      <c r="B73" s="66" t="s">
        <v>225</v>
      </c>
      <c r="C73" s="67" t="s">
        <v>18</v>
      </c>
      <c r="D73" s="66" t="s">
        <v>15</v>
      </c>
      <c r="E73" s="10">
        <f t="shared" si="4"/>
        <v>392</v>
      </c>
      <c r="F73" s="10">
        <v>0</v>
      </c>
      <c r="G73" s="10">
        <v>392</v>
      </c>
    </row>
    <row r="74" spans="1:7" ht="47.25">
      <c r="A74" s="68" t="s">
        <v>222</v>
      </c>
      <c r="B74" s="69" t="s">
        <v>223</v>
      </c>
      <c r="C74" s="70" t="s">
        <v>18</v>
      </c>
      <c r="D74" s="69" t="s">
        <v>15</v>
      </c>
      <c r="E74" s="13">
        <f t="shared" si="4"/>
        <v>33.2</v>
      </c>
      <c r="F74" s="13">
        <v>0</v>
      </c>
      <c r="G74" s="13">
        <v>33.2</v>
      </c>
    </row>
    <row r="75" spans="1:7" ht="23.25" customHeight="1">
      <c r="A75" s="14" t="s">
        <v>72</v>
      </c>
      <c r="B75" s="14"/>
      <c r="C75" s="14"/>
      <c r="D75" s="61" t="s">
        <v>12</v>
      </c>
      <c r="E75" s="16">
        <f>E76+E77</f>
        <v>28621.183</v>
      </c>
      <c r="F75" s="16">
        <f>F76+F77</f>
        <v>11691.9</v>
      </c>
      <c r="G75" s="16">
        <f>G76+G77</f>
        <v>16929.283</v>
      </c>
    </row>
    <row r="76" spans="1:7" ht="23.25" customHeight="1">
      <c r="A76" s="14"/>
      <c r="B76" s="14"/>
      <c r="C76" s="14"/>
      <c r="D76" s="61" t="s">
        <v>15</v>
      </c>
      <c r="E76" s="16">
        <f>SUM(F76:G76)</f>
        <v>26030.783</v>
      </c>
      <c r="F76" s="16">
        <f>F53+F54+F55+F56+F57+F58+F60+F62+F64+F67+F69+F70+F72+F73</f>
        <v>11172.5</v>
      </c>
      <c r="G76" s="16">
        <f>G53+G54+G55+G56+G57+G58+G60+G62+G64+G67+G69+G70+G72+G73+G74</f>
        <v>14858.283</v>
      </c>
    </row>
    <row r="77" spans="1:7" ht="23.25" customHeight="1">
      <c r="A77" s="14"/>
      <c r="B77" s="14"/>
      <c r="C77" s="14"/>
      <c r="D77" s="61" t="s">
        <v>73</v>
      </c>
      <c r="E77" s="16">
        <f>SUM(F77:G77)</f>
        <v>2590.4</v>
      </c>
      <c r="F77" s="16">
        <f>F65+F66+F63+F71</f>
        <v>519.4</v>
      </c>
      <c r="G77" s="16">
        <f>G65+G66+G63+G71+G61</f>
        <v>2071</v>
      </c>
    </row>
    <row r="78" spans="1:7" ht="15.75">
      <c r="A78" s="44" t="s">
        <v>74</v>
      </c>
      <c r="B78" s="44"/>
      <c r="C78" s="44"/>
      <c r="D78" s="44"/>
      <c r="E78" s="44"/>
      <c r="F78" s="44"/>
      <c r="G78" s="44"/>
    </row>
    <row r="79" spans="1:7" ht="16.5" customHeight="1">
      <c r="A79" s="42" t="s">
        <v>87</v>
      </c>
      <c r="B79" s="43" t="s">
        <v>75</v>
      </c>
      <c r="C79" s="43" t="s">
        <v>18</v>
      </c>
      <c r="D79" s="49" t="s">
        <v>12</v>
      </c>
      <c r="E79" s="9">
        <f aca="true" t="shared" si="5" ref="E79:E87">SUM(F79:G79)</f>
        <v>956.5</v>
      </c>
      <c r="F79" s="9">
        <f>F80+F81</f>
        <v>515.5</v>
      </c>
      <c r="G79" s="10">
        <f>G80+G81</f>
        <v>441</v>
      </c>
    </row>
    <row r="80" spans="1:7" ht="20.25" customHeight="1">
      <c r="A80" s="46"/>
      <c r="B80" s="47"/>
      <c r="C80" s="47"/>
      <c r="D80" s="49" t="s">
        <v>14</v>
      </c>
      <c r="E80" s="9">
        <f t="shared" si="5"/>
        <v>813</v>
      </c>
      <c r="F80" s="9">
        <v>438.2</v>
      </c>
      <c r="G80" s="10">
        <v>374.8</v>
      </c>
    </row>
    <row r="81" spans="1:7" ht="20.25" customHeight="1">
      <c r="A81" s="57"/>
      <c r="B81" s="58"/>
      <c r="C81" s="58"/>
      <c r="D81" s="49" t="s">
        <v>15</v>
      </c>
      <c r="E81" s="9">
        <f t="shared" si="5"/>
        <v>143.5</v>
      </c>
      <c r="F81" s="9">
        <v>77.3</v>
      </c>
      <c r="G81" s="10">
        <v>66.2</v>
      </c>
    </row>
    <row r="82" spans="1:7" ht="69.75" customHeight="1">
      <c r="A82" s="56" t="s">
        <v>76</v>
      </c>
      <c r="B82" s="55" t="s">
        <v>77</v>
      </c>
      <c r="C82" s="55" t="s">
        <v>209</v>
      </c>
      <c r="D82" s="49" t="s">
        <v>15</v>
      </c>
      <c r="E82" s="9">
        <f t="shared" si="5"/>
        <v>1000</v>
      </c>
      <c r="F82" s="9">
        <v>1000</v>
      </c>
      <c r="G82" s="10">
        <v>0</v>
      </c>
    </row>
    <row r="83" spans="1:7" ht="69.75" customHeight="1">
      <c r="A83" s="56" t="s">
        <v>78</v>
      </c>
      <c r="B83" s="71" t="s">
        <v>219</v>
      </c>
      <c r="C83" s="55" t="s">
        <v>18</v>
      </c>
      <c r="D83" s="49" t="s">
        <v>15</v>
      </c>
      <c r="E83" s="9">
        <f t="shared" si="5"/>
        <v>14000</v>
      </c>
      <c r="F83" s="9">
        <v>5000</v>
      </c>
      <c r="G83" s="10">
        <v>9000</v>
      </c>
    </row>
    <row r="84" spans="1:7" ht="47.25">
      <c r="A84" s="72" t="s">
        <v>200</v>
      </c>
      <c r="B84" s="73" t="s">
        <v>202</v>
      </c>
      <c r="C84" s="73" t="s">
        <v>18</v>
      </c>
      <c r="D84" s="66" t="s">
        <v>15</v>
      </c>
      <c r="E84" s="10">
        <f t="shared" si="5"/>
        <v>5835.7</v>
      </c>
      <c r="F84" s="10">
        <v>0</v>
      </c>
      <c r="G84" s="13">
        <v>5835.7</v>
      </c>
    </row>
    <row r="85" spans="1:7" ht="19.5" customHeight="1">
      <c r="A85" s="14" t="s">
        <v>79</v>
      </c>
      <c r="B85" s="14"/>
      <c r="C85" s="14"/>
      <c r="D85" s="61" t="s">
        <v>12</v>
      </c>
      <c r="E85" s="18">
        <f t="shared" si="5"/>
        <v>21792.2</v>
      </c>
      <c r="F85" s="15">
        <f>F86+F87</f>
        <v>6515.5</v>
      </c>
      <c r="G85" s="16">
        <f>G86+G87</f>
        <v>15276.7</v>
      </c>
    </row>
    <row r="86" spans="1:7" ht="19.5" customHeight="1">
      <c r="A86" s="14"/>
      <c r="B86" s="14"/>
      <c r="C86" s="14"/>
      <c r="D86" s="61" t="s">
        <v>80</v>
      </c>
      <c r="E86" s="18">
        <f t="shared" si="5"/>
        <v>813</v>
      </c>
      <c r="F86" s="15">
        <f>F80</f>
        <v>438.2</v>
      </c>
      <c r="G86" s="16">
        <f>G80</f>
        <v>374.8</v>
      </c>
    </row>
    <row r="87" spans="1:7" ht="19.5" customHeight="1">
      <c r="A87" s="14"/>
      <c r="B87" s="14"/>
      <c r="C87" s="14"/>
      <c r="D87" s="61" t="s">
        <v>15</v>
      </c>
      <c r="E87" s="18">
        <f t="shared" si="5"/>
        <v>20979.2</v>
      </c>
      <c r="F87" s="15">
        <f>F81+F82+F83+F84</f>
        <v>6077.3</v>
      </c>
      <c r="G87" s="16">
        <f>G81+G82+G83+G84</f>
        <v>14901.900000000001</v>
      </c>
    </row>
    <row r="88" spans="1:7" ht="19.5" customHeight="1">
      <c r="A88" s="14" t="s">
        <v>81</v>
      </c>
      <c r="B88" s="14"/>
      <c r="C88" s="14"/>
      <c r="D88" s="82" t="s">
        <v>12</v>
      </c>
      <c r="E88" s="15">
        <f>SUM(F88:G88)</f>
        <v>104143.84400000001</v>
      </c>
      <c r="F88" s="15">
        <f>F89+F90+F91</f>
        <v>47054.9</v>
      </c>
      <c r="G88" s="16">
        <f>G89+G90+G91</f>
        <v>57088.94400000001</v>
      </c>
    </row>
    <row r="89" spans="1:7" ht="19.5" customHeight="1">
      <c r="A89" s="14"/>
      <c r="B89" s="14"/>
      <c r="C89" s="14"/>
      <c r="D89" s="61" t="s">
        <v>14</v>
      </c>
      <c r="E89" s="18">
        <f>SUM(F89:G89)</f>
        <v>7417.200000000001</v>
      </c>
      <c r="F89" s="15">
        <f>F49+F77+F86</f>
        <v>2671.9</v>
      </c>
      <c r="G89" s="16">
        <f>G49+G77+G86</f>
        <v>4745.3</v>
      </c>
    </row>
    <row r="90" spans="1:7" ht="19.5" customHeight="1">
      <c r="A90" s="14"/>
      <c r="B90" s="14"/>
      <c r="C90" s="14"/>
      <c r="D90" s="61" t="s">
        <v>15</v>
      </c>
      <c r="E90" s="15">
        <f>SUM(F90:G90)</f>
        <v>96719.244</v>
      </c>
      <c r="F90" s="15">
        <f>F50+F76+F87</f>
        <v>44383</v>
      </c>
      <c r="G90" s="16">
        <f>G50+G76+G87</f>
        <v>52336.244000000006</v>
      </c>
    </row>
    <row r="91" spans="1:7" ht="19.5" customHeight="1">
      <c r="A91" s="17"/>
      <c r="B91" s="17"/>
      <c r="C91" s="17"/>
      <c r="D91" s="62" t="s">
        <v>24</v>
      </c>
      <c r="E91" s="18">
        <f>SUM(F91:G91)</f>
        <v>7.4</v>
      </c>
      <c r="F91" s="18">
        <f>F51</f>
        <v>0</v>
      </c>
      <c r="G91" s="19">
        <f>G51</f>
        <v>7.4</v>
      </c>
    </row>
    <row r="92" spans="1:7" ht="22.5" customHeight="1">
      <c r="A92" s="1" t="s">
        <v>82</v>
      </c>
      <c r="B92" s="1"/>
      <c r="C92" s="1"/>
      <c r="D92" s="1"/>
      <c r="E92" s="1"/>
      <c r="F92" s="1"/>
      <c r="G92" s="1"/>
    </row>
    <row r="93" spans="1:7" ht="22.5" customHeight="1">
      <c r="A93" s="1" t="s">
        <v>83</v>
      </c>
      <c r="B93" s="1"/>
      <c r="C93" s="1"/>
      <c r="D93" s="1"/>
      <c r="E93" s="1"/>
      <c r="F93" s="1"/>
      <c r="G93" s="1"/>
    </row>
    <row r="94" spans="1:7" ht="22.5" customHeight="1">
      <c r="A94" s="1" t="s">
        <v>84</v>
      </c>
      <c r="B94" s="1"/>
      <c r="C94" s="1"/>
      <c r="D94" s="1"/>
      <c r="E94" s="1"/>
      <c r="F94" s="1"/>
      <c r="G94" s="1"/>
    </row>
    <row r="95" spans="1:7" ht="47.25">
      <c r="A95" s="30" t="s">
        <v>99</v>
      </c>
      <c r="B95" s="56" t="s">
        <v>85</v>
      </c>
      <c r="C95" s="56" t="s">
        <v>18</v>
      </c>
      <c r="D95" s="49" t="s">
        <v>15</v>
      </c>
      <c r="E95" s="9">
        <f>SUM(F95:G95)</f>
        <v>200</v>
      </c>
      <c r="F95" s="9">
        <v>100</v>
      </c>
      <c r="G95" s="10">
        <v>100</v>
      </c>
    </row>
    <row r="96" spans="1:7" ht="47.25">
      <c r="A96" s="30" t="s">
        <v>100</v>
      </c>
      <c r="B96" s="56" t="s">
        <v>86</v>
      </c>
      <c r="C96" s="56" t="s">
        <v>18</v>
      </c>
      <c r="D96" s="49" t="s">
        <v>15</v>
      </c>
      <c r="E96" s="9">
        <f>SUM(F96:G96)</f>
        <v>95</v>
      </c>
      <c r="F96" s="9">
        <v>55</v>
      </c>
      <c r="G96" s="10">
        <v>40</v>
      </c>
    </row>
    <row r="97" spans="1:7" ht="47.25">
      <c r="A97" s="30" t="s">
        <v>101</v>
      </c>
      <c r="B97" s="49" t="s">
        <v>88</v>
      </c>
      <c r="C97" s="56" t="s">
        <v>18</v>
      </c>
      <c r="D97" s="49" t="s">
        <v>15</v>
      </c>
      <c r="E97" s="9">
        <f>SUM(F97:G97)</f>
        <v>99.9</v>
      </c>
      <c r="F97" s="9">
        <v>74</v>
      </c>
      <c r="G97" s="13">
        <v>25.9</v>
      </c>
    </row>
    <row r="98" spans="1:7" ht="15.75">
      <c r="A98" s="42" t="s">
        <v>102</v>
      </c>
      <c r="B98" s="43" t="s">
        <v>89</v>
      </c>
      <c r="C98" s="44" t="s">
        <v>18</v>
      </c>
      <c r="D98" s="49" t="s">
        <v>12</v>
      </c>
      <c r="E98" s="9">
        <f>E99+E100</f>
        <v>67819.9</v>
      </c>
      <c r="F98" s="9">
        <f>F99+F100</f>
        <v>33064.1</v>
      </c>
      <c r="G98" s="10">
        <f>G99+G100</f>
        <v>34755.8</v>
      </c>
    </row>
    <row r="99" spans="1:7" ht="29.25" customHeight="1">
      <c r="A99" s="46"/>
      <c r="B99" s="47"/>
      <c r="C99" s="48"/>
      <c r="D99" s="49" t="s">
        <v>15</v>
      </c>
      <c r="E99" s="9">
        <f aca="true" t="shared" si="6" ref="E99:E112">SUM(F99:G99)</f>
        <v>65479.899999999994</v>
      </c>
      <c r="F99" s="9">
        <v>33064.1</v>
      </c>
      <c r="G99" s="10">
        <v>32415.8</v>
      </c>
    </row>
    <row r="100" spans="1:7" ht="15.75">
      <c r="A100" s="57"/>
      <c r="B100" s="58"/>
      <c r="C100" s="59"/>
      <c r="D100" s="49" t="s">
        <v>14</v>
      </c>
      <c r="E100" s="9">
        <f t="shared" si="6"/>
        <v>2340</v>
      </c>
      <c r="F100" s="9"/>
      <c r="G100" s="10">
        <v>2340</v>
      </c>
    </row>
    <row r="101" spans="1:7" ht="54.75" customHeight="1">
      <c r="A101" s="30" t="s">
        <v>103</v>
      </c>
      <c r="B101" s="49" t="s">
        <v>26</v>
      </c>
      <c r="C101" s="56" t="s">
        <v>18</v>
      </c>
      <c r="D101" s="49" t="s">
        <v>15</v>
      </c>
      <c r="E101" s="9">
        <f t="shared" si="6"/>
        <v>1708.3000000000002</v>
      </c>
      <c r="F101" s="9">
        <v>950.1</v>
      </c>
      <c r="G101" s="13">
        <v>758.2</v>
      </c>
    </row>
    <row r="102" spans="1:7" ht="64.5" customHeight="1">
      <c r="A102" s="30" t="s">
        <v>104</v>
      </c>
      <c r="B102" s="49" t="s">
        <v>90</v>
      </c>
      <c r="C102" s="56" t="s">
        <v>18</v>
      </c>
      <c r="D102" s="49" t="s">
        <v>14</v>
      </c>
      <c r="E102" s="9">
        <f t="shared" si="6"/>
        <v>200</v>
      </c>
      <c r="F102" s="9">
        <v>200</v>
      </c>
      <c r="G102" s="10">
        <v>0</v>
      </c>
    </row>
    <row r="103" spans="1:7" ht="94.5" customHeight="1">
      <c r="A103" s="30" t="s">
        <v>105</v>
      </c>
      <c r="B103" s="49" t="s">
        <v>91</v>
      </c>
      <c r="C103" s="56" t="s">
        <v>18</v>
      </c>
      <c r="D103" s="49" t="s">
        <v>15</v>
      </c>
      <c r="E103" s="9">
        <f t="shared" si="6"/>
        <v>415.6</v>
      </c>
      <c r="F103" s="9">
        <v>415.6</v>
      </c>
      <c r="G103" s="10">
        <v>0</v>
      </c>
    </row>
    <row r="104" spans="1:7" ht="64.5" customHeight="1">
      <c r="A104" s="30" t="s">
        <v>106</v>
      </c>
      <c r="B104" s="49" t="s">
        <v>92</v>
      </c>
      <c r="C104" s="56" t="s">
        <v>18</v>
      </c>
      <c r="D104" s="49" t="s">
        <v>15</v>
      </c>
      <c r="E104" s="9">
        <f t="shared" si="6"/>
        <v>93.5</v>
      </c>
      <c r="F104" s="9">
        <v>93.5</v>
      </c>
      <c r="G104" s="10">
        <v>0</v>
      </c>
    </row>
    <row r="105" spans="1:7" ht="47.25">
      <c r="A105" s="30" t="s">
        <v>107</v>
      </c>
      <c r="B105" s="49" t="s">
        <v>93</v>
      </c>
      <c r="C105" s="56" t="s">
        <v>18</v>
      </c>
      <c r="D105" s="49" t="s">
        <v>14</v>
      </c>
      <c r="E105" s="9">
        <f t="shared" si="6"/>
        <v>100</v>
      </c>
      <c r="F105" s="9">
        <v>100</v>
      </c>
      <c r="G105" s="10">
        <v>0</v>
      </c>
    </row>
    <row r="106" spans="1:7" ht="102" customHeight="1">
      <c r="A106" s="30" t="s">
        <v>108</v>
      </c>
      <c r="B106" s="49" t="s">
        <v>94</v>
      </c>
      <c r="C106" s="56" t="s">
        <v>18</v>
      </c>
      <c r="D106" s="49" t="s">
        <v>15</v>
      </c>
      <c r="E106" s="9">
        <f t="shared" si="6"/>
        <v>70</v>
      </c>
      <c r="F106" s="9">
        <v>70</v>
      </c>
      <c r="G106" s="10">
        <v>0</v>
      </c>
    </row>
    <row r="107" spans="1:7" ht="47.25">
      <c r="A107" s="30" t="s">
        <v>109</v>
      </c>
      <c r="B107" s="49" t="s">
        <v>95</v>
      </c>
      <c r="C107" s="56" t="s">
        <v>18</v>
      </c>
      <c r="D107" s="49" t="s">
        <v>14</v>
      </c>
      <c r="E107" s="9">
        <f t="shared" si="6"/>
        <v>150</v>
      </c>
      <c r="F107" s="9">
        <v>150</v>
      </c>
      <c r="G107" s="10">
        <v>0</v>
      </c>
    </row>
    <row r="108" spans="1:7" ht="47.25">
      <c r="A108" s="30" t="s">
        <v>110</v>
      </c>
      <c r="B108" s="49" t="s">
        <v>96</v>
      </c>
      <c r="C108" s="56" t="s">
        <v>18</v>
      </c>
      <c r="D108" s="49" t="s">
        <v>15</v>
      </c>
      <c r="E108" s="9">
        <f t="shared" si="6"/>
        <v>65</v>
      </c>
      <c r="F108" s="9">
        <v>65</v>
      </c>
      <c r="G108" s="10">
        <v>0</v>
      </c>
    </row>
    <row r="109" spans="1:7" ht="47.25">
      <c r="A109" s="30" t="s">
        <v>111</v>
      </c>
      <c r="B109" s="49" t="s">
        <v>97</v>
      </c>
      <c r="C109" s="56" t="s">
        <v>18</v>
      </c>
      <c r="D109" s="49" t="s">
        <v>15</v>
      </c>
      <c r="E109" s="9">
        <f t="shared" si="6"/>
        <v>44.6</v>
      </c>
      <c r="F109" s="9">
        <v>44.6</v>
      </c>
      <c r="G109" s="10">
        <v>0</v>
      </c>
    </row>
    <row r="110" spans="1:7" ht="47.25">
      <c r="A110" s="30" t="s">
        <v>112</v>
      </c>
      <c r="B110" s="49" t="s">
        <v>207</v>
      </c>
      <c r="C110" s="56" t="s">
        <v>18</v>
      </c>
      <c r="D110" s="49" t="s">
        <v>15</v>
      </c>
      <c r="E110" s="9">
        <f t="shared" si="6"/>
        <v>268.118</v>
      </c>
      <c r="F110" s="9"/>
      <c r="G110" s="10">
        <v>268.118</v>
      </c>
    </row>
    <row r="111" spans="1:7" ht="47.25">
      <c r="A111" s="30" t="s">
        <v>113</v>
      </c>
      <c r="B111" s="74" t="s">
        <v>211</v>
      </c>
      <c r="C111" s="56" t="s">
        <v>18</v>
      </c>
      <c r="D111" s="49" t="s">
        <v>15</v>
      </c>
      <c r="E111" s="9">
        <f t="shared" si="6"/>
        <v>500</v>
      </c>
      <c r="F111" s="9"/>
      <c r="G111" s="10">
        <v>500</v>
      </c>
    </row>
    <row r="112" spans="1:7" ht="47.25">
      <c r="A112" s="30" t="s">
        <v>206</v>
      </c>
      <c r="B112" s="74" t="s">
        <v>218</v>
      </c>
      <c r="C112" s="56" t="s">
        <v>18</v>
      </c>
      <c r="D112" s="49" t="s">
        <v>216</v>
      </c>
      <c r="E112" s="9">
        <f t="shared" si="6"/>
        <v>130</v>
      </c>
      <c r="F112" s="9"/>
      <c r="G112" s="10">
        <v>130</v>
      </c>
    </row>
    <row r="113" spans="1:7" ht="18.75" customHeight="1">
      <c r="A113" s="14" t="s">
        <v>98</v>
      </c>
      <c r="B113" s="14"/>
      <c r="C113" s="14"/>
      <c r="D113" s="61" t="s">
        <v>12</v>
      </c>
      <c r="E113" s="15">
        <f>E114+E115</f>
        <v>71959.918</v>
      </c>
      <c r="F113" s="15">
        <f>F114+F115</f>
        <v>35381.899999999994</v>
      </c>
      <c r="G113" s="16">
        <f>G114+G115</f>
        <v>36578.018000000004</v>
      </c>
    </row>
    <row r="114" spans="1:7" ht="18.75" customHeight="1">
      <c r="A114" s="14"/>
      <c r="B114" s="14"/>
      <c r="C114" s="14"/>
      <c r="D114" s="61" t="s">
        <v>15</v>
      </c>
      <c r="E114" s="15">
        <f>SUM(F114:G114)</f>
        <v>69169.918</v>
      </c>
      <c r="F114" s="15">
        <f>F95+F96+F97+F99+F101+F103+F104+F106+F108+F109</f>
        <v>34931.899999999994</v>
      </c>
      <c r="G114" s="16">
        <f>G95+G96+G97+G99+G101+G103+G104+G106+G108+G109+G110+G111+G112</f>
        <v>34238.018000000004</v>
      </c>
    </row>
    <row r="115" spans="1:7" ht="18.75" customHeight="1">
      <c r="A115" s="14"/>
      <c r="B115" s="14"/>
      <c r="C115" s="14"/>
      <c r="D115" s="61" t="s">
        <v>73</v>
      </c>
      <c r="E115" s="15">
        <f>SUM(F115:G115)</f>
        <v>2790</v>
      </c>
      <c r="F115" s="15">
        <f>F102+F105+F107</f>
        <v>450</v>
      </c>
      <c r="G115" s="16">
        <f>G100</f>
        <v>2340</v>
      </c>
    </row>
    <row r="116" spans="1:7" ht="21.75" customHeight="1">
      <c r="A116" s="1" t="s">
        <v>114</v>
      </c>
      <c r="B116" s="1"/>
      <c r="C116" s="1"/>
      <c r="D116" s="1"/>
      <c r="E116" s="1"/>
      <c r="F116" s="1"/>
      <c r="G116" s="1"/>
    </row>
    <row r="117" spans="1:7" ht="64.5" customHeight="1">
      <c r="A117" s="30" t="s">
        <v>128</v>
      </c>
      <c r="B117" s="49" t="s">
        <v>115</v>
      </c>
      <c r="C117" s="56" t="s">
        <v>18</v>
      </c>
      <c r="D117" s="49" t="s">
        <v>15</v>
      </c>
      <c r="E117" s="9">
        <f aca="true" t="shared" si="7" ref="E117:E122">SUM(F117:G117)</f>
        <v>266.2</v>
      </c>
      <c r="F117" s="10">
        <v>116.2</v>
      </c>
      <c r="G117" s="10">
        <v>150</v>
      </c>
    </row>
    <row r="118" spans="1:7" ht="47.25">
      <c r="A118" s="30" t="s">
        <v>129</v>
      </c>
      <c r="B118" s="49" t="s">
        <v>116</v>
      </c>
      <c r="C118" s="56" t="s">
        <v>18</v>
      </c>
      <c r="D118" s="49" t="s">
        <v>15</v>
      </c>
      <c r="E118" s="9">
        <f t="shared" si="7"/>
        <v>200</v>
      </c>
      <c r="F118" s="10">
        <v>100</v>
      </c>
      <c r="G118" s="10">
        <v>100</v>
      </c>
    </row>
    <row r="119" spans="1:7" ht="47.25">
      <c r="A119" s="30" t="s">
        <v>130</v>
      </c>
      <c r="B119" s="49" t="s">
        <v>117</v>
      </c>
      <c r="C119" s="56" t="s">
        <v>18</v>
      </c>
      <c r="D119" s="49" t="s">
        <v>15</v>
      </c>
      <c r="E119" s="9">
        <f t="shared" si="7"/>
        <v>300</v>
      </c>
      <c r="F119" s="10">
        <v>200</v>
      </c>
      <c r="G119" s="10">
        <v>100</v>
      </c>
    </row>
    <row r="120" spans="1:7" ht="64.5" customHeight="1">
      <c r="A120" s="30" t="s">
        <v>131</v>
      </c>
      <c r="B120" s="49" t="s">
        <v>118</v>
      </c>
      <c r="C120" s="56" t="s">
        <v>18</v>
      </c>
      <c r="D120" s="49" t="s">
        <v>15</v>
      </c>
      <c r="E120" s="9">
        <f t="shared" si="7"/>
        <v>190.8</v>
      </c>
      <c r="F120" s="10">
        <v>90.8</v>
      </c>
      <c r="G120" s="10">
        <v>100</v>
      </c>
    </row>
    <row r="121" spans="1:7" ht="47.25">
      <c r="A121" s="30" t="s">
        <v>132</v>
      </c>
      <c r="B121" s="49" t="s">
        <v>119</v>
      </c>
      <c r="C121" s="56" t="s">
        <v>18</v>
      </c>
      <c r="D121" s="49" t="s">
        <v>15</v>
      </c>
      <c r="E121" s="9">
        <f t="shared" si="7"/>
        <v>315</v>
      </c>
      <c r="F121" s="9">
        <v>215</v>
      </c>
      <c r="G121" s="10">
        <v>100</v>
      </c>
    </row>
    <row r="122" spans="1:7" ht="63" customHeight="1">
      <c r="A122" s="30" t="s">
        <v>133</v>
      </c>
      <c r="B122" s="49" t="s">
        <v>120</v>
      </c>
      <c r="C122" s="50" t="s">
        <v>18</v>
      </c>
      <c r="D122" s="50" t="s">
        <v>15</v>
      </c>
      <c r="E122" s="9">
        <f t="shared" si="7"/>
        <v>365.3</v>
      </c>
      <c r="F122" s="10">
        <f>329.7+35.6</f>
        <v>365.3</v>
      </c>
      <c r="G122" s="20">
        <v>0</v>
      </c>
    </row>
    <row r="123" spans="1:7" ht="15.75">
      <c r="A123" s="42" t="s">
        <v>134</v>
      </c>
      <c r="B123" s="43" t="s">
        <v>121</v>
      </c>
      <c r="C123" s="44" t="s">
        <v>18</v>
      </c>
      <c r="D123" s="49" t="s">
        <v>12</v>
      </c>
      <c r="E123" s="9">
        <f>E124+E125</f>
        <v>86633.5</v>
      </c>
      <c r="F123" s="9">
        <f>F124+F125</f>
        <v>43406.9</v>
      </c>
      <c r="G123" s="10">
        <f>G124+G125</f>
        <v>43226.6</v>
      </c>
    </row>
    <row r="124" spans="1:7" ht="47.25" customHeight="1">
      <c r="A124" s="46"/>
      <c r="B124" s="47"/>
      <c r="C124" s="48"/>
      <c r="D124" s="49" t="s">
        <v>15</v>
      </c>
      <c r="E124" s="9">
        <f aca="true" t="shared" si="8" ref="E124:E137">SUM(F124:G124)</f>
        <v>83826.5</v>
      </c>
      <c r="F124" s="9">
        <v>43406.9</v>
      </c>
      <c r="G124" s="10">
        <v>40419.6</v>
      </c>
    </row>
    <row r="125" spans="1:7" ht="15.75">
      <c r="A125" s="57"/>
      <c r="B125" s="58"/>
      <c r="C125" s="59"/>
      <c r="D125" s="49" t="s">
        <v>14</v>
      </c>
      <c r="E125" s="9">
        <f t="shared" si="8"/>
        <v>2807</v>
      </c>
      <c r="F125" s="9"/>
      <c r="G125" s="10">
        <v>2807</v>
      </c>
    </row>
    <row r="126" spans="1:7" ht="64.5" customHeight="1">
      <c r="A126" s="30" t="s">
        <v>135</v>
      </c>
      <c r="B126" s="49" t="s">
        <v>26</v>
      </c>
      <c r="C126" s="56" t="s">
        <v>18</v>
      </c>
      <c r="D126" s="49" t="s">
        <v>15</v>
      </c>
      <c r="E126" s="9">
        <f t="shared" si="8"/>
        <v>1903.1948000000002</v>
      </c>
      <c r="F126" s="9">
        <v>882.7</v>
      </c>
      <c r="G126" s="10">
        <f>1018+1.2+1.2948</f>
        <v>1020.4948</v>
      </c>
    </row>
    <row r="127" spans="1:7" ht="47.25">
      <c r="A127" s="30" t="s">
        <v>136</v>
      </c>
      <c r="B127" s="49" t="s">
        <v>122</v>
      </c>
      <c r="C127" s="56" t="s">
        <v>18</v>
      </c>
      <c r="D127" s="49" t="s">
        <v>15</v>
      </c>
      <c r="E127" s="9">
        <f t="shared" si="8"/>
        <v>346</v>
      </c>
      <c r="F127" s="10">
        <f>381.7-35.7</f>
        <v>346</v>
      </c>
      <c r="G127" s="10">
        <v>0</v>
      </c>
    </row>
    <row r="128" spans="1:7" ht="47.25">
      <c r="A128" s="30" t="s">
        <v>137</v>
      </c>
      <c r="B128" s="49" t="s">
        <v>123</v>
      </c>
      <c r="C128" s="56" t="s">
        <v>18</v>
      </c>
      <c r="D128" s="49" t="s">
        <v>73</v>
      </c>
      <c r="E128" s="9">
        <f t="shared" si="8"/>
        <v>100</v>
      </c>
      <c r="F128" s="9">
        <v>100</v>
      </c>
      <c r="G128" s="10">
        <v>0</v>
      </c>
    </row>
    <row r="129" spans="1:7" ht="94.5">
      <c r="A129" s="30" t="s">
        <v>138</v>
      </c>
      <c r="B129" s="49" t="s">
        <v>124</v>
      </c>
      <c r="C129" s="56" t="s">
        <v>18</v>
      </c>
      <c r="D129" s="49" t="s">
        <v>15</v>
      </c>
      <c r="E129" s="9">
        <f t="shared" si="8"/>
        <v>443.4</v>
      </c>
      <c r="F129" s="9">
        <v>443.4</v>
      </c>
      <c r="G129" s="10">
        <v>0</v>
      </c>
    </row>
    <row r="130" spans="1:7" ht="47.25">
      <c r="A130" s="30" t="s">
        <v>139</v>
      </c>
      <c r="B130" s="49" t="s">
        <v>125</v>
      </c>
      <c r="C130" s="56" t="s">
        <v>18</v>
      </c>
      <c r="D130" s="49" t="s">
        <v>15</v>
      </c>
      <c r="E130" s="9">
        <f t="shared" si="8"/>
        <v>82.5</v>
      </c>
      <c r="F130" s="9">
        <v>82.5</v>
      </c>
      <c r="G130" s="10">
        <v>0</v>
      </c>
    </row>
    <row r="131" spans="1:7" ht="47.25">
      <c r="A131" s="30" t="s">
        <v>140</v>
      </c>
      <c r="B131" s="49" t="s">
        <v>126</v>
      </c>
      <c r="C131" s="56" t="s">
        <v>18</v>
      </c>
      <c r="D131" s="49" t="s">
        <v>15</v>
      </c>
      <c r="E131" s="9">
        <f t="shared" si="8"/>
        <v>280</v>
      </c>
      <c r="F131" s="9">
        <v>280</v>
      </c>
      <c r="G131" s="10">
        <v>0</v>
      </c>
    </row>
    <row r="132" spans="1:7" ht="47.25">
      <c r="A132" s="30" t="s">
        <v>141</v>
      </c>
      <c r="B132" s="50" t="s">
        <v>127</v>
      </c>
      <c r="C132" s="35" t="s">
        <v>18</v>
      </c>
      <c r="D132" s="50" t="s">
        <v>15</v>
      </c>
      <c r="E132" s="11">
        <f t="shared" si="8"/>
        <v>144.9</v>
      </c>
      <c r="F132" s="11">
        <v>144.9</v>
      </c>
      <c r="G132" s="12">
        <v>0</v>
      </c>
    </row>
    <row r="133" spans="1:7" ht="47.25">
      <c r="A133" s="30" t="s">
        <v>142</v>
      </c>
      <c r="B133" s="75" t="s">
        <v>217</v>
      </c>
      <c r="C133" s="76" t="s">
        <v>18</v>
      </c>
      <c r="D133" s="75" t="s">
        <v>15</v>
      </c>
      <c r="E133" s="12">
        <f t="shared" si="8"/>
        <v>4757.0702</v>
      </c>
      <c r="F133" s="12">
        <v>0</v>
      </c>
      <c r="G133" s="12">
        <f>3658.365+1100-1.2948</f>
        <v>4757.0702</v>
      </c>
    </row>
    <row r="134" spans="1:7" ht="47.25">
      <c r="A134" s="30" t="s">
        <v>143</v>
      </c>
      <c r="B134" s="75" t="s">
        <v>197</v>
      </c>
      <c r="C134" s="76" t="s">
        <v>18</v>
      </c>
      <c r="D134" s="75" t="s">
        <v>15</v>
      </c>
      <c r="E134" s="12">
        <f t="shared" si="8"/>
        <v>198.8</v>
      </c>
      <c r="F134" s="12">
        <v>0</v>
      </c>
      <c r="G134" s="12">
        <f>200-1.2</f>
        <v>198.8</v>
      </c>
    </row>
    <row r="135" spans="1:7" ht="21.75" customHeight="1">
      <c r="A135" s="14" t="s">
        <v>144</v>
      </c>
      <c r="B135" s="14"/>
      <c r="C135" s="14"/>
      <c r="D135" s="61" t="s">
        <v>12</v>
      </c>
      <c r="E135" s="15">
        <f t="shared" si="8"/>
        <v>96526.66500000001</v>
      </c>
      <c r="F135" s="16">
        <f>F136+F137</f>
        <v>46773.700000000004</v>
      </c>
      <c r="G135" s="16">
        <f>G136+G137</f>
        <v>49752.965000000004</v>
      </c>
    </row>
    <row r="136" spans="1:7" ht="21.75" customHeight="1">
      <c r="A136" s="14"/>
      <c r="B136" s="14"/>
      <c r="C136" s="14"/>
      <c r="D136" s="61" t="s">
        <v>15</v>
      </c>
      <c r="E136" s="15">
        <f t="shared" si="8"/>
        <v>93619.66500000001</v>
      </c>
      <c r="F136" s="15">
        <f>F117+F118+F119+F120+F121+F122+F124+F126+F127+F129+F130+F131+F132+F133+F134</f>
        <v>46673.700000000004</v>
      </c>
      <c r="G136" s="16">
        <f>G117+G118+G119+G120+G121+G122+G124+G126+G127+G129+G130+G131+G132+G133+G134</f>
        <v>46945.965000000004</v>
      </c>
    </row>
    <row r="137" spans="1:7" ht="21.75" customHeight="1">
      <c r="A137" s="14"/>
      <c r="B137" s="14"/>
      <c r="C137" s="14"/>
      <c r="D137" s="61" t="s">
        <v>73</v>
      </c>
      <c r="E137" s="15">
        <f t="shared" si="8"/>
        <v>2907</v>
      </c>
      <c r="F137" s="15">
        <f>F128</f>
        <v>100</v>
      </c>
      <c r="G137" s="16">
        <f>G125+G128</f>
        <v>2807</v>
      </c>
    </row>
    <row r="138" spans="1:7" ht="21" customHeight="1">
      <c r="A138" s="44" t="s">
        <v>145</v>
      </c>
      <c r="B138" s="44"/>
      <c r="C138" s="44"/>
      <c r="D138" s="44"/>
      <c r="E138" s="44"/>
      <c r="F138" s="44"/>
      <c r="G138" s="44"/>
    </row>
    <row r="139" spans="1:7" ht="47.25">
      <c r="A139" s="30" t="s">
        <v>149</v>
      </c>
      <c r="B139" s="49" t="s">
        <v>146</v>
      </c>
      <c r="C139" s="56" t="s">
        <v>18</v>
      </c>
      <c r="D139" s="49" t="s">
        <v>15</v>
      </c>
      <c r="E139" s="9">
        <f aca="true" t="shared" si="9" ref="E139:E149">SUM(F139:G139)</f>
        <v>60</v>
      </c>
      <c r="F139" s="9">
        <v>60</v>
      </c>
      <c r="G139" s="10">
        <v>0</v>
      </c>
    </row>
    <row r="140" spans="1:7" ht="47.25">
      <c r="A140" s="30" t="s">
        <v>150</v>
      </c>
      <c r="B140" s="49" t="s">
        <v>89</v>
      </c>
      <c r="C140" s="56" t="s">
        <v>18</v>
      </c>
      <c r="D140" s="49" t="s">
        <v>15</v>
      </c>
      <c r="E140" s="9">
        <f t="shared" si="9"/>
        <v>4086.6</v>
      </c>
      <c r="F140" s="9">
        <v>4086.6</v>
      </c>
      <c r="G140" s="10">
        <v>0</v>
      </c>
    </row>
    <row r="141" spans="1:7" ht="47.25">
      <c r="A141" s="30" t="s">
        <v>151</v>
      </c>
      <c r="B141" s="49" t="s">
        <v>26</v>
      </c>
      <c r="C141" s="56" t="s">
        <v>18</v>
      </c>
      <c r="D141" s="49" t="s">
        <v>15</v>
      </c>
      <c r="E141" s="9">
        <f t="shared" si="9"/>
        <v>126.3</v>
      </c>
      <c r="F141" s="9">
        <v>126.3</v>
      </c>
      <c r="G141" s="10">
        <v>0</v>
      </c>
    </row>
    <row r="142" spans="1:7" ht="47.25">
      <c r="A142" s="30" t="s">
        <v>152</v>
      </c>
      <c r="B142" s="49" t="s">
        <v>147</v>
      </c>
      <c r="C142" s="56" t="s">
        <v>18</v>
      </c>
      <c r="D142" s="49" t="s">
        <v>14</v>
      </c>
      <c r="E142" s="9">
        <f t="shared" si="9"/>
        <v>500</v>
      </c>
      <c r="F142" s="9">
        <v>500</v>
      </c>
      <c r="G142" s="10">
        <v>0</v>
      </c>
    </row>
    <row r="143" spans="1:7" ht="47.25">
      <c r="A143" s="31" t="s">
        <v>153</v>
      </c>
      <c r="B143" s="50" t="s">
        <v>148</v>
      </c>
      <c r="C143" s="35" t="s">
        <v>18</v>
      </c>
      <c r="D143" s="50" t="s">
        <v>15</v>
      </c>
      <c r="E143" s="11">
        <f t="shared" si="9"/>
        <v>20</v>
      </c>
      <c r="F143" s="11">
        <v>20</v>
      </c>
      <c r="G143" s="10">
        <v>0</v>
      </c>
    </row>
    <row r="144" spans="1:7" ht="25.5" customHeight="1">
      <c r="A144" s="14" t="s">
        <v>154</v>
      </c>
      <c r="B144" s="14"/>
      <c r="C144" s="14"/>
      <c r="D144" s="61" t="s">
        <v>12</v>
      </c>
      <c r="E144" s="15">
        <f t="shared" si="9"/>
        <v>4792.900000000001</v>
      </c>
      <c r="F144" s="15">
        <f>SUM(F139:F143)</f>
        <v>4792.900000000001</v>
      </c>
      <c r="G144" s="16">
        <f>SUM(G139:G143)</f>
        <v>0</v>
      </c>
    </row>
    <row r="145" spans="1:7" ht="25.5" customHeight="1">
      <c r="A145" s="14"/>
      <c r="B145" s="14"/>
      <c r="C145" s="14"/>
      <c r="D145" s="61" t="s">
        <v>15</v>
      </c>
      <c r="E145" s="15">
        <f t="shared" si="9"/>
        <v>4292.900000000001</v>
      </c>
      <c r="F145" s="15">
        <f>F139+F140+F141+F143</f>
        <v>4292.900000000001</v>
      </c>
      <c r="G145" s="16">
        <f>G139+G140+G141+G143</f>
        <v>0</v>
      </c>
    </row>
    <row r="146" spans="1:7" ht="25.5" customHeight="1">
      <c r="A146" s="14"/>
      <c r="B146" s="14"/>
      <c r="C146" s="14"/>
      <c r="D146" s="61" t="s">
        <v>73</v>
      </c>
      <c r="E146" s="15">
        <f t="shared" si="9"/>
        <v>500</v>
      </c>
      <c r="F146" s="15">
        <f>F142</f>
        <v>500</v>
      </c>
      <c r="G146" s="16">
        <f>G142</f>
        <v>0</v>
      </c>
    </row>
    <row r="147" spans="1:7" ht="25.5" customHeight="1">
      <c r="A147" s="14" t="s">
        <v>155</v>
      </c>
      <c r="B147" s="14"/>
      <c r="C147" s="14"/>
      <c r="D147" s="61" t="s">
        <v>12</v>
      </c>
      <c r="E147" s="15">
        <f t="shared" si="9"/>
        <v>173279.483</v>
      </c>
      <c r="F147" s="15">
        <f aca="true" t="shared" si="10" ref="F147:G149">F113+F135+F144</f>
        <v>86948.5</v>
      </c>
      <c r="G147" s="16">
        <f t="shared" si="10"/>
        <v>86330.98300000001</v>
      </c>
    </row>
    <row r="148" spans="1:7" ht="25.5" customHeight="1">
      <c r="A148" s="14"/>
      <c r="B148" s="14"/>
      <c r="C148" s="14"/>
      <c r="D148" s="61" t="s">
        <v>15</v>
      </c>
      <c r="E148" s="15">
        <f t="shared" si="9"/>
        <v>167082.483</v>
      </c>
      <c r="F148" s="15">
        <f t="shared" si="10"/>
        <v>85898.5</v>
      </c>
      <c r="G148" s="16">
        <f t="shared" si="10"/>
        <v>81183.98300000001</v>
      </c>
    </row>
    <row r="149" spans="1:7" ht="25.5" customHeight="1">
      <c r="A149" s="14"/>
      <c r="B149" s="14"/>
      <c r="C149" s="14"/>
      <c r="D149" s="61" t="s">
        <v>73</v>
      </c>
      <c r="E149" s="15">
        <f t="shared" si="9"/>
        <v>6197</v>
      </c>
      <c r="F149" s="15">
        <f t="shared" si="10"/>
        <v>1050</v>
      </c>
      <c r="G149" s="16">
        <f t="shared" si="10"/>
        <v>5147</v>
      </c>
    </row>
    <row r="150" spans="1:7" ht="20.25" customHeight="1">
      <c r="A150" s="1" t="s">
        <v>156</v>
      </c>
      <c r="B150" s="1"/>
      <c r="C150" s="1"/>
      <c r="D150" s="1"/>
      <c r="E150" s="1"/>
      <c r="F150" s="1"/>
      <c r="G150" s="1"/>
    </row>
    <row r="151" spans="1:7" ht="37.5" customHeight="1">
      <c r="A151" s="1" t="s">
        <v>157</v>
      </c>
      <c r="B151" s="1"/>
      <c r="C151" s="1"/>
      <c r="D151" s="1"/>
      <c r="E151" s="1"/>
      <c r="F151" s="1"/>
      <c r="G151" s="1"/>
    </row>
    <row r="152" spans="1:7" ht="44.25" customHeight="1">
      <c r="A152" s="44" t="s">
        <v>158</v>
      </c>
      <c r="B152" s="44"/>
      <c r="C152" s="44"/>
      <c r="D152" s="44"/>
      <c r="E152" s="44"/>
      <c r="F152" s="44"/>
      <c r="G152" s="44"/>
    </row>
    <row r="153" spans="1:7" ht="18.75" customHeight="1">
      <c r="A153" s="42" t="s">
        <v>164</v>
      </c>
      <c r="B153" s="43" t="s">
        <v>89</v>
      </c>
      <c r="C153" s="44" t="s">
        <v>18</v>
      </c>
      <c r="D153" s="49" t="s">
        <v>12</v>
      </c>
      <c r="E153" s="9">
        <f aca="true" t="shared" si="11" ref="E153:E167">SUM(F153:G153)</f>
        <v>50796.43</v>
      </c>
      <c r="F153" s="9">
        <f>F154+F155</f>
        <v>26470.2</v>
      </c>
      <c r="G153" s="10">
        <f>G154+G155</f>
        <v>24326.23</v>
      </c>
    </row>
    <row r="154" spans="1:7" ht="15.75">
      <c r="A154" s="46"/>
      <c r="B154" s="47"/>
      <c r="C154" s="48"/>
      <c r="D154" s="49" t="s">
        <v>15</v>
      </c>
      <c r="E154" s="9">
        <f t="shared" si="11"/>
        <v>31580.93</v>
      </c>
      <c r="F154" s="9">
        <v>15854.7</v>
      </c>
      <c r="G154" s="10">
        <v>15726.23</v>
      </c>
    </row>
    <row r="155" spans="1:7" ht="15.75">
      <c r="A155" s="57"/>
      <c r="B155" s="58"/>
      <c r="C155" s="59"/>
      <c r="D155" s="49" t="s">
        <v>159</v>
      </c>
      <c r="E155" s="9">
        <f t="shared" si="11"/>
        <v>19215.5</v>
      </c>
      <c r="F155" s="9">
        <v>10615.5</v>
      </c>
      <c r="G155" s="10">
        <v>8600</v>
      </c>
    </row>
    <row r="156" spans="1:7" ht="47.25">
      <c r="A156" s="30" t="s">
        <v>165</v>
      </c>
      <c r="B156" s="49" t="s">
        <v>26</v>
      </c>
      <c r="C156" s="56" t="s">
        <v>18</v>
      </c>
      <c r="D156" s="49" t="s">
        <v>15</v>
      </c>
      <c r="E156" s="9">
        <f t="shared" si="11"/>
        <v>463</v>
      </c>
      <c r="F156" s="9">
        <v>0</v>
      </c>
      <c r="G156" s="13">
        <v>463</v>
      </c>
    </row>
    <row r="157" spans="1:7" ht="47.25">
      <c r="A157" s="30" t="s">
        <v>166</v>
      </c>
      <c r="B157" s="49" t="s">
        <v>160</v>
      </c>
      <c r="C157" s="56" t="s">
        <v>18</v>
      </c>
      <c r="D157" s="49" t="s">
        <v>14</v>
      </c>
      <c r="E157" s="9">
        <f t="shared" si="11"/>
        <v>200</v>
      </c>
      <c r="F157" s="9">
        <v>200</v>
      </c>
      <c r="G157" s="10">
        <v>0</v>
      </c>
    </row>
    <row r="158" spans="1:7" ht="47.25">
      <c r="A158" s="30" t="s">
        <v>167</v>
      </c>
      <c r="B158" s="49" t="s">
        <v>161</v>
      </c>
      <c r="C158" s="56" t="s">
        <v>18</v>
      </c>
      <c r="D158" s="49" t="s">
        <v>14</v>
      </c>
      <c r="E158" s="9">
        <f t="shared" si="11"/>
        <v>250</v>
      </c>
      <c r="F158" s="9">
        <v>250</v>
      </c>
      <c r="G158" s="10">
        <v>0</v>
      </c>
    </row>
    <row r="159" spans="1:7" ht="47.25">
      <c r="A159" s="30" t="s">
        <v>212</v>
      </c>
      <c r="B159" s="49" t="s">
        <v>213</v>
      </c>
      <c r="C159" s="56" t="s">
        <v>18</v>
      </c>
      <c r="D159" s="49" t="s">
        <v>14</v>
      </c>
      <c r="E159" s="9">
        <f t="shared" si="11"/>
        <v>230</v>
      </c>
      <c r="F159" s="9">
        <v>0</v>
      </c>
      <c r="G159" s="10">
        <v>230</v>
      </c>
    </row>
    <row r="160" spans="1:7" ht="18" customHeight="1">
      <c r="A160" s="14" t="s">
        <v>162</v>
      </c>
      <c r="B160" s="14"/>
      <c r="C160" s="14"/>
      <c r="D160" s="61" t="s">
        <v>12</v>
      </c>
      <c r="E160" s="15">
        <f t="shared" si="11"/>
        <v>51939.43</v>
      </c>
      <c r="F160" s="15">
        <f>F153+F156+F157+F158</f>
        <v>26920.2</v>
      </c>
      <c r="G160" s="16">
        <f>G153+G156+G157+G158+G159</f>
        <v>25019.23</v>
      </c>
    </row>
    <row r="161" spans="1:7" ht="18" customHeight="1">
      <c r="A161" s="14"/>
      <c r="B161" s="14"/>
      <c r="C161" s="14"/>
      <c r="D161" s="61" t="s">
        <v>15</v>
      </c>
      <c r="E161" s="15">
        <f t="shared" si="11"/>
        <v>32043.93</v>
      </c>
      <c r="F161" s="15">
        <f>F154+F156</f>
        <v>15854.7</v>
      </c>
      <c r="G161" s="16">
        <f>G154+G156</f>
        <v>16189.23</v>
      </c>
    </row>
    <row r="162" spans="1:7" ht="18" customHeight="1">
      <c r="A162" s="14"/>
      <c r="B162" s="14"/>
      <c r="C162" s="14"/>
      <c r="D162" s="61" t="s">
        <v>73</v>
      </c>
      <c r="E162" s="15">
        <f t="shared" si="11"/>
        <v>680</v>
      </c>
      <c r="F162" s="15">
        <f>F157+F158</f>
        <v>450</v>
      </c>
      <c r="G162" s="16">
        <f>G159</f>
        <v>230</v>
      </c>
    </row>
    <row r="163" spans="1:7" ht="18" customHeight="1">
      <c r="A163" s="14"/>
      <c r="B163" s="14"/>
      <c r="C163" s="14"/>
      <c r="D163" s="61" t="s">
        <v>159</v>
      </c>
      <c r="E163" s="15">
        <f t="shared" si="11"/>
        <v>19215.5</v>
      </c>
      <c r="F163" s="15">
        <f>F155</f>
        <v>10615.5</v>
      </c>
      <c r="G163" s="16">
        <f>G155</f>
        <v>8600</v>
      </c>
    </row>
    <row r="164" spans="1:7" ht="18" customHeight="1">
      <c r="A164" s="14" t="s">
        <v>163</v>
      </c>
      <c r="B164" s="14"/>
      <c r="C164" s="14"/>
      <c r="D164" s="61" t="s">
        <v>12</v>
      </c>
      <c r="E164" s="15">
        <f t="shared" si="11"/>
        <v>51939.43</v>
      </c>
      <c r="F164" s="15">
        <f>F160</f>
        <v>26920.2</v>
      </c>
      <c r="G164" s="16">
        <f>G160</f>
        <v>25019.23</v>
      </c>
    </row>
    <row r="165" spans="1:7" ht="18" customHeight="1">
      <c r="A165" s="14"/>
      <c r="B165" s="14"/>
      <c r="C165" s="14"/>
      <c r="D165" s="61" t="s">
        <v>73</v>
      </c>
      <c r="E165" s="15">
        <f t="shared" si="11"/>
        <v>680</v>
      </c>
      <c r="F165" s="15">
        <f>F162</f>
        <v>450</v>
      </c>
      <c r="G165" s="16">
        <f>G162</f>
        <v>230</v>
      </c>
    </row>
    <row r="166" spans="1:7" ht="18" customHeight="1">
      <c r="A166" s="14"/>
      <c r="B166" s="14"/>
      <c r="C166" s="14"/>
      <c r="D166" s="61" t="s">
        <v>15</v>
      </c>
      <c r="E166" s="15">
        <f t="shared" si="11"/>
        <v>32043.93</v>
      </c>
      <c r="F166" s="15">
        <f>F161</f>
        <v>15854.7</v>
      </c>
      <c r="G166" s="16">
        <f>G161</f>
        <v>16189.23</v>
      </c>
    </row>
    <row r="167" spans="1:7" ht="18" customHeight="1">
      <c r="A167" s="14"/>
      <c r="B167" s="14"/>
      <c r="C167" s="14"/>
      <c r="D167" s="61" t="s">
        <v>159</v>
      </c>
      <c r="E167" s="15">
        <f t="shared" si="11"/>
        <v>19215.5</v>
      </c>
      <c r="F167" s="15">
        <f>F163</f>
        <v>10615.5</v>
      </c>
      <c r="G167" s="16">
        <f>G163</f>
        <v>8600</v>
      </c>
    </row>
    <row r="168" spans="1:7" ht="20.25" customHeight="1">
      <c r="A168" s="1" t="s">
        <v>168</v>
      </c>
      <c r="B168" s="1"/>
      <c r="C168" s="1"/>
      <c r="D168" s="1"/>
      <c r="E168" s="1"/>
      <c r="F168" s="1"/>
      <c r="G168" s="1"/>
    </row>
    <row r="169" spans="1:7" ht="20.25" customHeight="1">
      <c r="A169" s="1" t="s">
        <v>169</v>
      </c>
      <c r="B169" s="1"/>
      <c r="C169" s="1"/>
      <c r="D169" s="1"/>
      <c r="E169" s="1"/>
      <c r="F169" s="1"/>
      <c r="G169" s="1"/>
    </row>
    <row r="170" spans="1:7" ht="33.75" customHeight="1">
      <c r="A170" s="44" t="s">
        <v>170</v>
      </c>
      <c r="B170" s="44"/>
      <c r="C170" s="44"/>
      <c r="D170" s="44"/>
      <c r="E170" s="44"/>
      <c r="F170" s="44"/>
      <c r="G170" s="44"/>
    </row>
    <row r="171" spans="1:7" ht="47.25">
      <c r="A171" s="30" t="s">
        <v>172</v>
      </c>
      <c r="B171" s="49" t="s">
        <v>171</v>
      </c>
      <c r="C171" s="56" t="s">
        <v>18</v>
      </c>
      <c r="D171" s="49" t="s">
        <v>15</v>
      </c>
      <c r="E171" s="9">
        <f>SUM(F171:G171)</f>
        <v>20762</v>
      </c>
      <c r="F171" s="9">
        <v>10325.5</v>
      </c>
      <c r="G171" s="10">
        <v>10436.5</v>
      </c>
    </row>
    <row r="172" spans="1:7" ht="18" customHeight="1">
      <c r="A172" s="21" t="s">
        <v>173</v>
      </c>
      <c r="B172" s="22"/>
      <c r="C172" s="23"/>
      <c r="D172" s="61" t="s">
        <v>15</v>
      </c>
      <c r="E172" s="15">
        <f>E171</f>
        <v>20762</v>
      </c>
      <c r="F172" s="15">
        <f>F171</f>
        <v>10325.5</v>
      </c>
      <c r="G172" s="16">
        <f>G171</f>
        <v>10436.5</v>
      </c>
    </row>
    <row r="173" spans="1:7" ht="21.75" customHeight="1">
      <c r="A173" s="1" t="s">
        <v>174</v>
      </c>
      <c r="B173" s="1"/>
      <c r="C173" s="1"/>
      <c r="D173" s="1"/>
      <c r="E173" s="1"/>
      <c r="F173" s="1"/>
      <c r="G173" s="1"/>
    </row>
    <row r="174" spans="1:7" ht="36.75" customHeight="1">
      <c r="A174" s="1" t="s">
        <v>175</v>
      </c>
      <c r="B174" s="1"/>
      <c r="C174" s="1"/>
      <c r="D174" s="1"/>
      <c r="E174" s="1"/>
      <c r="F174" s="1"/>
      <c r="G174" s="1"/>
    </row>
    <row r="175" spans="1:7" ht="21.75" customHeight="1">
      <c r="A175" s="44" t="s">
        <v>176</v>
      </c>
      <c r="B175" s="44"/>
      <c r="C175" s="44"/>
      <c r="D175" s="44"/>
      <c r="E175" s="44"/>
      <c r="F175" s="44"/>
      <c r="G175" s="44"/>
    </row>
    <row r="176" spans="1:7" ht="63">
      <c r="A176" s="30" t="s">
        <v>181</v>
      </c>
      <c r="B176" s="49" t="s">
        <v>177</v>
      </c>
      <c r="C176" s="56" t="s">
        <v>18</v>
      </c>
      <c r="D176" s="49" t="s">
        <v>15</v>
      </c>
      <c r="E176" s="9">
        <f>SUM(F176:G176)</f>
        <v>72</v>
      </c>
      <c r="F176" s="9">
        <v>36</v>
      </c>
      <c r="G176" s="10">
        <v>36</v>
      </c>
    </row>
    <row r="177" spans="1:7" ht="47.25">
      <c r="A177" s="30" t="s">
        <v>182</v>
      </c>
      <c r="B177" s="49" t="s">
        <v>178</v>
      </c>
      <c r="C177" s="56" t="s">
        <v>18</v>
      </c>
      <c r="D177" s="49" t="s">
        <v>15</v>
      </c>
      <c r="E177" s="9">
        <f>SUM(F177:G177)</f>
        <v>95</v>
      </c>
      <c r="F177" s="9">
        <v>95</v>
      </c>
      <c r="G177" s="10">
        <v>0</v>
      </c>
    </row>
    <row r="178" spans="1:7" ht="47.25">
      <c r="A178" s="31" t="s">
        <v>183</v>
      </c>
      <c r="B178" s="50" t="s">
        <v>179</v>
      </c>
      <c r="C178" s="35" t="s">
        <v>18</v>
      </c>
      <c r="D178" s="50" t="s">
        <v>15</v>
      </c>
      <c r="E178" s="9">
        <f>SUM(F178:G178)</f>
        <v>230</v>
      </c>
      <c r="F178" s="20">
        <v>230</v>
      </c>
      <c r="G178" s="10">
        <v>0</v>
      </c>
    </row>
    <row r="179" spans="1:7" ht="15.75">
      <c r="A179" s="32" t="s">
        <v>180</v>
      </c>
      <c r="B179" s="33"/>
      <c r="C179" s="34"/>
      <c r="D179" s="61" t="s">
        <v>15</v>
      </c>
      <c r="E179" s="15">
        <f>SUM(F179:G179)</f>
        <v>397</v>
      </c>
      <c r="F179" s="15">
        <f>SUM(F176:F178)</f>
        <v>361</v>
      </c>
      <c r="G179" s="16">
        <f>SUM(G176:G178)</f>
        <v>36</v>
      </c>
    </row>
    <row r="180" spans="1:7" ht="22.5" customHeight="1">
      <c r="A180" s="21" t="s">
        <v>184</v>
      </c>
      <c r="B180" s="22"/>
      <c r="C180" s="23"/>
      <c r="D180" s="61" t="s">
        <v>15</v>
      </c>
      <c r="E180" s="18">
        <f>SUM(F180:G180)</f>
        <v>397</v>
      </c>
      <c r="F180" s="15">
        <f>F179</f>
        <v>361</v>
      </c>
      <c r="G180" s="16">
        <f>G179</f>
        <v>36</v>
      </c>
    </row>
    <row r="181" spans="1:7" ht="20.25" customHeight="1">
      <c r="A181" s="1" t="s">
        <v>185</v>
      </c>
      <c r="B181" s="1"/>
      <c r="C181" s="1"/>
      <c r="D181" s="1"/>
      <c r="E181" s="1"/>
      <c r="F181" s="1"/>
      <c r="G181" s="1"/>
    </row>
    <row r="182" spans="1:7" ht="20.25" customHeight="1">
      <c r="A182" s="1" t="s">
        <v>186</v>
      </c>
      <c r="B182" s="1"/>
      <c r="C182" s="1"/>
      <c r="D182" s="1"/>
      <c r="E182" s="1"/>
      <c r="F182" s="1"/>
      <c r="G182" s="1"/>
    </row>
    <row r="183" spans="1:7" ht="20.25" customHeight="1">
      <c r="A183" s="44" t="s">
        <v>187</v>
      </c>
      <c r="B183" s="44"/>
      <c r="C183" s="44"/>
      <c r="D183" s="44"/>
      <c r="E183" s="44"/>
      <c r="F183" s="44"/>
      <c r="G183" s="44"/>
    </row>
    <row r="184" spans="1:7" ht="47.25">
      <c r="A184" s="35" t="s">
        <v>188</v>
      </c>
      <c r="B184" s="50" t="s">
        <v>189</v>
      </c>
      <c r="C184" s="50" t="s">
        <v>18</v>
      </c>
      <c r="D184" s="50" t="s">
        <v>15</v>
      </c>
      <c r="E184" s="11">
        <f aca="true" t="shared" si="12" ref="E184:E191">SUM(F184:G184)</f>
        <v>40512.6</v>
      </c>
      <c r="F184" s="11">
        <v>8662.8</v>
      </c>
      <c r="G184" s="36">
        <v>31849.8</v>
      </c>
    </row>
    <row r="185" spans="1:7" ht="18.75" customHeight="1">
      <c r="A185" s="32" t="s">
        <v>190</v>
      </c>
      <c r="B185" s="33"/>
      <c r="C185" s="34"/>
      <c r="D185" s="61" t="s">
        <v>15</v>
      </c>
      <c r="E185" s="15">
        <f t="shared" si="12"/>
        <v>40512.6</v>
      </c>
      <c r="F185" s="15">
        <f>F184</f>
        <v>8662.8</v>
      </c>
      <c r="G185" s="16">
        <f>G184</f>
        <v>31849.8</v>
      </c>
    </row>
    <row r="186" spans="1:7" ht="18.75" customHeight="1">
      <c r="A186" s="32" t="s">
        <v>191</v>
      </c>
      <c r="B186" s="33"/>
      <c r="C186" s="34"/>
      <c r="D186" s="61" t="s">
        <v>15</v>
      </c>
      <c r="E186" s="15">
        <f t="shared" si="12"/>
        <v>40512.6</v>
      </c>
      <c r="F186" s="15">
        <f>F185</f>
        <v>8662.8</v>
      </c>
      <c r="G186" s="16">
        <f>G185</f>
        <v>31849.8</v>
      </c>
    </row>
    <row r="187" spans="1:7" ht="18.75" customHeight="1">
      <c r="A187" s="21" t="s">
        <v>192</v>
      </c>
      <c r="B187" s="22"/>
      <c r="C187" s="23"/>
      <c r="D187" s="62" t="s">
        <v>12</v>
      </c>
      <c r="E187" s="15">
        <f t="shared" si="12"/>
        <v>391034.357</v>
      </c>
      <c r="F187" s="18">
        <f>F88+F147+F164+F172+F180+F186</f>
        <v>180272.9</v>
      </c>
      <c r="G187" s="19">
        <f>G88+G147+G164+G172+G180+G186</f>
        <v>210761.45700000002</v>
      </c>
    </row>
    <row r="188" spans="1:7" ht="18.75" customHeight="1">
      <c r="A188" s="24"/>
      <c r="B188" s="25"/>
      <c r="C188" s="26"/>
      <c r="D188" s="61" t="s">
        <v>14</v>
      </c>
      <c r="E188" s="15">
        <f t="shared" si="12"/>
        <v>14294.199999999999</v>
      </c>
      <c r="F188" s="15">
        <f>F89+F149+F165</f>
        <v>4171.9</v>
      </c>
      <c r="G188" s="16">
        <f>G89+G149+G165</f>
        <v>10122.3</v>
      </c>
    </row>
    <row r="189" spans="1:7" ht="18.75" customHeight="1">
      <c r="A189" s="24"/>
      <c r="B189" s="25"/>
      <c r="C189" s="26"/>
      <c r="D189" s="61" t="s">
        <v>15</v>
      </c>
      <c r="E189" s="15">
        <f t="shared" si="12"/>
        <v>357517.257</v>
      </c>
      <c r="F189" s="15">
        <f>F90+F148+F166+F172+F180+F186</f>
        <v>165485.5</v>
      </c>
      <c r="G189" s="16">
        <f>G90+G148+G166+G172+G180+G186</f>
        <v>192031.757</v>
      </c>
    </row>
    <row r="190" spans="1:7" ht="18.75" customHeight="1">
      <c r="A190" s="24"/>
      <c r="B190" s="25"/>
      <c r="C190" s="26"/>
      <c r="D190" s="61" t="s">
        <v>159</v>
      </c>
      <c r="E190" s="15">
        <f t="shared" si="12"/>
        <v>19215.5</v>
      </c>
      <c r="F190" s="15">
        <f>F167</f>
        <v>10615.5</v>
      </c>
      <c r="G190" s="16">
        <f>G167</f>
        <v>8600</v>
      </c>
    </row>
    <row r="191" spans="1:7" ht="18.75" customHeight="1">
      <c r="A191" s="27"/>
      <c r="B191" s="28"/>
      <c r="C191" s="29"/>
      <c r="D191" s="61" t="s">
        <v>193</v>
      </c>
      <c r="E191" s="15">
        <f t="shared" si="12"/>
        <v>7.4</v>
      </c>
      <c r="F191" s="15">
        <f>F91</f>
        <v>0</v>
      </c>
      <c r="G191" s="16">
        <f>G91</f>
        <v>7.4</v>
      </c>
    </row>
    <row r="192" spans="5:7" ht="15.75">
      <c r="E192" s="77"/>
      <c r="F192" s="77"/>
      <c r="G192" s="78"/>
    </row>
    <row r="193" spans="5:7" ht="15.75">
      <c r="E193" s="77"/>
      <c r="F193" s="77"/>
      <c r="G193" s="78"/>
    </row>
    <row r="194" spans="5:7" ht="15.75">
      <c r="E194" s="77"/>
      <c r="F194" s="77"/>
      <c r="G194" s="78"/>
    </row>
    <row r="195" spans="3:7" ht="15.75">
      <c r="C195" s="83"/>
      <c r="E195" s="77"/>
      <c r="F195" s="77"/>
      <c r="G195" s="78"/>
    </row>
    <row r="196" spans="5:7" ht="15.75">
      <c r="E196" s="77"/>
      <c r="F196" s="77"/>
      <c r="G196" s="78"/>
    </row>
    <row r="197" spans="5:7" ht="15.75">
      <c r="E197" s="77"/>
      <c r="F197" s="77"/>
      <c r="G197" s="78"/>
    </row>
    <row r="198" spans="5:7" ht="15.75">
      <c r="E198" s="77"/>
      <c r="F198" s="77"/>
      <c r="G198" s="78"/>
    </row>
    <row r="199" spans="5:7" ht="15.75">
      <c r="E199" s="77"/>
      <c r="F199" s="77"/>
      <c r="G199" s="78"/>
    </row>
    <row r="200" spans="5:7" ht="15.75">
      <c r="E200" s="77"/>
      <c r="F200" s="77"/>
      <c r="G200" s="78"/>
    </row>
    <row r="201" spans="5:7" ht="15.75">
      <c r="E201" s="77"/>
      <c r="F201" s="77"/>
      <c r="G201" s="78"/>
    </row>
    <row r="202" spans="5:7" ht="15.75">
      <c r="E202" s="77"/>
      <c r="F202" s="77"/>
      <c r="G202" s="78"/>
    </row>
    <row r="203" spans="5:7" ht="15.75">
      <c r="E203" s="77"/>
      <c r="F203" s="77"/>
      <c r="G203" s="78"/>
    </row>
    <row r="204" spans="5:7" ht="15.75">
      <c r="E204" s="77"/>
      <c r="F204" s="77"/>
      <c r="G204" s="78"/>
    </row>
    <row r="205" spans="5:7" ht="15.75">
      <c r="E205" s="77"/>
      <c r="F205" s="77"/>
      <c r="G205" s="78"/>
    </row>
    <row r="206" spans="5:7" ht="15.75">
      <c r="E206" s="77"/>
      <c r="F206" s="77"/>
      <c r="G206" s="78"/>
    </row>
    <row r="207" spans="5:7" ht="15.75">
      <c r="E207" s="77"/>
      <c r="F207" s="77"/>
      <c r="G207" s="78"/>
    </row>
    <row r="208" spans="5:7" ht="15.75">
      <c r="E208" s="77"/>
      <c r="F208" s="77"/>
      <c r="G208" s="78"/>
    </row>
    <row r="209" spans="5:7" ht="15.75">
      <c r="E209" s="77"/>
      <c r="F209" s="77"/>
      <c r="G209" s="78"/>
    </row>
    <row r="210" spans="5:7" ht="15.75">
      <c r="E210" s="77"/>
      <c r="F210" s="77"/>
      <c r="G210" s="78"/>
    </row>
    <row r="211" spans="5:7" ht="15.75">
      <c r="E211" s="77"/>
      <c r="F211" s="77"/>
      <c r="G211" s="78"/>
    </row>
    <row r="212" spans="5:7" ht="15.75">
      <c r="E212" s="77"/>
      <c r="F212" s="77"/>
      <c r="G212" s="78"/>
    </row>
    <row r="213" spans="5:7" ht="15.75">
      <c r="E213" s="77"/>
      <c r="F213" s="77"/>
      <c r="G213" s="78"/>
    </row>
    <row r="214" spans="5:7" ht="15.75">
      <c r="E214" s="77"/>
      <c r="F214" s="77"/>
      <c r="G214" s="78"/>
    </row>
    <row r="215" spans="5:7" ht="15.75">
      <c r="E215" s="77"/>
      <c r="F215" s="77"/>
      <c r="G215" s="78"/>
    </row>
    <row r="216" spans="5:7" ht="15.75">
      <c r="E216" s="77"/>
      <c r="F216" s="77"/>
      <c r="G216" s="78"/>
    </row>
    <row r="217" spans="5:7" ht="15.75">
      <c r="E217" s="77"/>
      <c r="F217" s="77"/>
      <c r="G217" s="78"/>
    </row>
    <row r="218" spans="5:7" ht="15.75">
      <c r="E218" s="77"/>
      <c r="F218" s="77"/>
      <c r="G218" s="78"/>
    </row>
    <row r="219" spans="5:7" ht="15.75">
      <c r="E219" s="77"/>
      <c r="F219" s="77"/>
      <c r="G219" s="78"/>
    </row>
    <row r="220" spans="5:7" ht="15.75">
      <c r="E220" s="77"/>
      <c r="F220" s="77"/>
      <c r="G220" s="78"/>
    </row>
    <row r="221" spans="5:7" ht="15.75">
      <c r="E221" s="77"/>
      <c r="F221" s="77"/>
      <c r="G221" s="78"/>
    </row>
    <row r="222" spans="5:7" ht="15.75">
      <c r="E222" s="77"/>
      <c r="F222" s="77"/>
      <c r="G222" s="78"/>
    </row>
    <row r="223" spans="5:7" ht="15.75">
      <c r="E223" s="77"/>
      <c r="F223" s="77"/>
      <c r="G223" s="78"/>
    </row>
    <row r="224" spans="5:7" ht="15.75">
      <c r="E224" s="77"/>
      <c r="F224" s="77"/>
      <c r="G224" s="78"/>
    </row>
    <row r="225" spans="5:7" ht="15.75">
      <c r="E225" s="77"/>
      <c r="F225" s="77"/>
      <c r="G225" s="78"/>
    </row>
    <row r="226" spans="5:7" ht="15.75">
      <c r="E226" s="77"/>
      <c r="F226" s="77"/>
      <c r="G226" s="78"/>
    </row>
    <row r="227" spans="5:7" ht="15.75">
      <c r="E227" s="77"/>
      <c r="F227" s="77"/>
      <c r="G227" s="78"/>
    </row>
    <row r="228" spans="5:7" ht="15.75">
      <c r="E228" s="77"/>
      <c r="F228" s="77"/>
      <c r="G228" s="78"/>
    </row>
    <row r="229" spans="5:7" ht="15.75">
      <c r="E229" s="77"/>
      <c r="F229" s="77"/>
      <c r="G229" s="78"/>
    </row>
    <row r="230" spans="5:7" ht="15.75">
      <c r="E230" s="77"/>
      <c r="F230" s="77"/>
      <c r="G230" s="78"/>
    </row>
    <row r="231" spans="5:7" ht="15.75">
      <c r="E231" s="77"/>
      <c r="F231" s="77"/>
      <c r="G231" s="78"/>
    </row>
    <row r="232" spans="5:7" ht="15.75">
      <c r="E232" s="77"/>
      <c r="F232" s="77"/>
      <c r="G232" s="78"/>
    </row>
    <row r="233" spans="5:7" ht="15.75">
      <c r="E233" s="77"/>
      <c r="F233" s="77"/>
      <c r="G233" s="78"/>
    </row>
    <row r="234" spans="5:7" ht="15.75">
      <c r="E234" s="77"/>
      <c r="F234" s="77"/>
      <c r="G234" s="78"/>
    </row>
    <row r="235" spans="5:7" ht="15.75">
      <c r="E235" s="77"/>
      <c r="F235" s="77"/>
      <c r="G235" s="78"/>
    </row>
    <row r="236" spans="5:7" ht="15.75">
      <c r="E236" s="77"/>
      <c r="F236" s="77"/>
      <c r="G236" s="78"/>
    </row>
    <row r="237" spans="5:7" ht="15.75">
      <c r="E237" s="77"/>
      <c r="F237" s="77"/>
      <c r="G237" s="78"/>
    </row>
    <row r="238" spans="5:7" ht="15.75">
      <c r="E238" s="77"/>
      <c r="F238" s="77"/>
      <c r="G238" s="78"/>
    </row>
    <row r="239" spans="5:7" ht="15.75">
      <c r="E239" s="77"/>
      <c r="F239" s="77"/>
      <c r="G239" s="78"/>
    </row>
    <row r="240" spans="5:7" ht="15.75">
      <c r="E240" s="77"/>
      <c r="F240" s="77"/>
      <c r="G240" s="78"/>
    </row>
    <row r="241" spans="5:7" ht="15.75">
      <c r="E241" s="77"/>
      <c r="F241" s="77"/>
      <c r="G241" s="78"/>
    </row>
    <row r="242" spans="5:7" ht="15.75">
      <c r="E242" s="77"/>
      <c r="F242" s="77"/>
      <c r="G242" s="78"/>
    </row>
    <row r="243" spans="5:7" ht="15.75">
      <c r="E243" s="77"/>
      <c r="F243" s="77"/>
      <c r="G243" s="78"/>
    </row>
    <row r="244" spans="5:7" ht="15.75">
      <c r="E244" s="77"/>
      <c r="F244" s="77"/>
      <c r="G244" s="78"/>
    </row>
    <row r="245" spans="5:7" ht="15.75">
      <c r="E245" s="77"/>
      <c r="F245" s="77"/>
      <c r="G245" s="78"/>
    </row>
    <row r="246" spans="5:7" ht="15.75">
      <c r="E246" s="77"/>
      <c r="F246" s="77"/>
      <c r="G246" s="78"/>
    </row>
    <row r="247" spans="5:7" ht="15.75">
      <c r="E247" s="77"/>
      <c r="F247" s="77"/>
      <c r="G247" s="78"/>
    </row>
    <row r="248" spans="5:7" ht="15.75">
      <c r="E248" s="77"/>
      <c r="F248" s="77"/>
      <c r="G248" s="78"/>
    </row>
    <row r="249" spans="5:7" ht="15.75">
      <c r="E249" s="77"/>
      <c r="F249" s="77"/>
      <c r="G249" s="78"/>
    </row>
    <row r="250" spans="5:7" ht="15.75">
      <c r="E250" s="77"/>
      <c r="F250" s="77"/>
      <c r="G250" s="78"/>
    </row>
    <row r="251" spans="5:7" ht="15.75">
      <c r="E251" s="77"/>
      <c r="F251" s="77"/>
      <c r="G251" s="78"/>
    </row>
    <row r="252" spans="5:7" ht="15.75">
      <c r="E252" s="77"/>
      <c r="F252" s="77"/>
      <c r="G252" s="78"/>
    </row>
    <row r="253" spans="5:7" ht="15.75">
      <c r="E253" s="77"/>
      <c r="F253" s="77"/>
      <c r="G253" s="78"/>
    </row>
    <row r="254" spans="5:7" ht="15.75">
      <c r="E254" s="77"/>
      <c r="F254" s="77"/>
      <c r="G254" s="78"/>
    </row>
    <row r="255" spans="5:7" ht="15.75">
      <c r="E255" s="77"/>
      <c r="F255" s="77"/>
      <c r="G255" s="78"/>
    </row>
    <row r="256" spans="5:7" ht="15.75">
      <c r="E256" s="77"/>
      <c r="F256" s="77"/>
      <c r="G256" s="78"/>
    </row>
    <row r="257" spans="5:7" ht="15.75">
      <c r="E257" s="77"/>
      <c r="F257" s="77"/>
      <c r="G257" s="78"/>
    </row>
    <row r="258" spans="5:7" ht="15.75">
      <c r="E258" s="77"/>
      <c r="F258" s="77"/>
      <c r="G258" s="78"/>
    </row>
    <row r="259" spans="5:7" ht="15.75">
      <c r="E259" s="77"/>
      <c r="F259" s="77"/>
      <c r="G259" s="78"/>
    </row>
    <row r="260" spans="5:7" ht="15.75">
      <c r="E260" s="77"/>
      <c r="F260" s="77"/>
      <c r="G260" s="78"/>
    </row>
    <row r="261" spans="5:7" ht="15.75">
      <c r="E261" s="77"/>
      <c r="F261" s="77"/>
      <c r="G261" s="78"/>
    </row>
    <row r="262" spans="5:7" ht="15.75">
      <c r="E262" s="77"/>
      <c r="F262" s="77"/>
      <c r="G262" s="78"/>
    </row>
    <row r="263" spans="5:7" ht="15.75">
      <c r="E263" s="77"/>
      <c r="F263" s="77"/>
      <c r="G263" s="78"/>
    </row>
    <row r="264" spans="5:7" ht="15.75">
      <c r="E264" s="77"/>
      <c r="F264" s="77"/>
      <c r="G264" s="78"/>
    </row>
    <row r="265" spans="5:7" ht="15.75">
      <c r="E265" s="77"/>
      <c r="F265" s="77"/>
      <c r="G265" s="78"/>
    </row>
    <row r="266" spans="5:7" ht="15.75">
      <c r="E266" s="77"/>
      <c r="F266" s="77"/>
      <c r="G266" s="78"/>
    </row>
    <row r="267" spans="5:7" ht="15.75">
      <c r="E267" s="77"/>
      <c r="F267" s="77"/>
      <c r="G267" s="78"/>
    </row>
    <row r="268" spans="5:7" ht="15.75">
      <c r="E268" s="77"/>
      <c r="F268" s="77"/>
      <c r="G268" s="78"/>
    </row>
    <row r="269" spans="5:7" ht="15.75">
      <c r="E269" s="77"/>
      <c r="F269" s="77"/>
      <c r="G269" s="78"/>
    </row>
    <row r="270" spans="5:7" ht="15.75">
      <c r="E270" s="77"/>
      <c r="F270" s="77"/>
      <c r="G270" s="78"/>
    </row>
    <row r="271" spans="5:7" ht="15.75">
      <c r="E271" s="77"/>
      <c r="F271" s="77"/>
      <c r="G271" s="78"/>
    </row>
    <row r="272" spans="5:7" ht="15.75">
      <c r="E272" s="77"/>
      <c r="F272" s="77"/>
      <c r="G272" s="78"/>
    </row>
    <row r="273" spans="5:7" ht="15.75">
      <c r="E273" s="77"/>
      <c r="F273" s="77"/>
      <c r="G273" s="78"/>
    </row>
    <row r="274" spans="5:7" ht="15.75">
      <c r="E274" s="77"/>
      <c r="F274" s="77"/>
      <c r="G274" s="78"/>
    </row>
    <row r="275" spans="5:7" ht="15.75">
      <c r="E275" s="77"/>
      <c r="F275" s="77"/>
      <c r="G275" s="78"/>
    </row>
    <row r="276" spans="5:7" ht="15.75">
      <c r="E276" s="77"/>
      <c r="F276" s="77"/>
      <c r="G276" s="78"/>
    </row>
    <row r="277" spans="5:7" ht="15.75">
      <c r="E277" s="77"/>
      <c r="F277" s="77"/>
      <c r="G277" s="78"/>
    </row>
    <row r="278" spans="5:7" ht="15.75">
      <c r="E278" s="77"/>
      <c r="F278" s="77"/>
      <c r="G278" s="78"/>
    </row>
    <row r="279" spans="5:7" ht="15.75">
      <c r="E279" s="77"/>
      <c r="F279" s="77"/>
      <c r="G279" s="78"/>
    </row>
    <row r="280" spans="5:7" ht="15.75">
      <c r="E280" s="77"/>
      <c r="F280" s="77"/>
      <c r="G280" s="78"/>
    </row>
    <row r="281" spans="5:7" ht="15.75">
      <c r="E281" s="77"/>
      <c r="F281" s="77"/>
      <c r="G281" s="78"/>
    </row>
    <row r="282" spans="5:7" ht="15.75">
      <c r="E282" s="77"/>
      <c r="F282" s="77"/>
      <c r="G282" s="78"/>
    </row>
    <row r="283" spans="5:7" ht="15.75">
      <c r="E283" s="77"/>
      <c r="F283" s="77"/>
      <c r="G283" s="78"/>
    </row>
    <row r="284" spans="5:7" ht="15.75">
      <c r="E284" s="77"/>
      <c r="F284" s="77"/>
      <c r="G284" s="78"/>
    </row>
    <row r="285" spans="5:7" ht="15.75">
      <c r="E285" s="77"/>
      <c r="F285" s="77"/>
      <c r="G285" s="78"/>
    </row>
    <row r="286" spans="5:7" ht="15.75">
      <c r="E286" s="77"/>
      <c r="F286" s="77"/>
      <c r="G286" s="78"/>
    </row>
    <row r="287" spans="5:7" ht="15.75">
      <c r="E287" s="77"/>
      <c r="F287" s="77"/>
      <c r="G287" s="78"/>
    </row>
    <row r="288" spans="5:7" ht="15.75">
      <c r="E288" s="77"/>
      <c r="F288" s="77"/>
      <c r="G288" s="78"/>
    </row>
    <row r="289" spans="5:7" ht="15.75">
      <c r="E289" s="77"/>
      <c r="F289" s="77"/>
      <c r="G289" s="78"/>
    </row>
    <row r="290" spans="5:7" ht="15.75">
      <c r="E290" s="77"/>
      <c r="F290" s="77"/>
      <c r="G290" s="78"/>
    </row>
    <row r="291" spans="5:7" ht="15.75">
      <c r="E291" s="77"/>
      <c r="F291" s="77"/>
      <c r="G291" s="78"/>
    </row>
    <row r="292" spans="5:7" ht="15.75">
      <c r="E292" s="77"/>
      <c r="F292" s="77"/>
      <c r="G292" s="78"/>
    </row>
    <row r="293" spans="5:7" ht="15.75">
      <c r="E293" s="77"/>
      <c r="F293" s="77"/>
      <c r="G293" s="78"/>
    </row>
    <row r="294" spans="5:7" ht="15.75">
      <c r="E294" s="77"/>
      <c r="F294" s="77"/>
      <c r="G294" s="78"/>
    </row>
    <row r="295" spans="5:7" ht="15.75">
      <c r="E295" s="77"/>
      <c r="F295" s="77"/>
      <c r="G295" s="78"/>
    </row>
    <row r="296" spans="5:7" ht="15.75">
      <c r="E296" s="77"/>
      <c r="F296" s="77"/>
      <c r="G296" s="78"/>
    </row>
    <row r="297" spans="5:7" ht="15.75">
      <c r="E297" s="77"/>
      <c r="F297" s="77"/>
      <c r="G297" s="78"/>
    </row>
    <row r="298" spans="5:7" ht="15.75">
      <c r="E298" s="77"/>
      <c r="F298" s="77"/>
      <c r="G298" s="78"/>
    </row>
    <row r="299" spans="5:7" ht="15.75">
      <c r="E299" s="77"/>
      <c r="F299" s="77"/>
      <c r="G299" s="78"/>
    </row>
    <row r="300" spans="5:7" ht="15.75">
      <c r="E300" s="77"/>
      <c r="F300" s="77"/>
      <c r="G300" s="78"/>
    </row>
    <row r="301" spans="5:7" ht="15.75">
      <c r="E301" s="77"/>
      <c r="F301" s="77"/>
      <c r="G301" s="78"/>
    </row>
    <row r="302" spans="5:7" ht="15.75">
      <c r="E302" s="77"/>
      <c r="F302" s="77"/>
      <c r="G302" s="78"/>
    </row>
    <row r="303" spans="5:7" ht="15.75">
      <c r="E303" s="77"/>
      <c r="F303" s="77"/>
      <c r="G303" s="78"/>
    </row>
    <row r="304" spans="5:7" ht="15.75">
      <c r="E304" s="77"/>
      <c r="F304" s="77"/>
      <c r="G304" s="78"/>
    </row>
    <row r="305" spans="5:7" ht="15.75">
      <c r="E305" s="77"/>
      <c r="F305" s="77"/>
      <c r="G305" s="78"/>
    </row>
    <row r="306" spans="5:7" ht="15.75">
      <c r="E306" s="77"/>
      <c r="F306" s="77"/>
      <c r="G306" s="78"/>
    </row>
    <row r="307" spans="5:7" ht="15.75">
      <c r="E307" s="77"/>
      <c r="F307" s="77"/>
      <c r="G307" s="78"/>
    </row>
    <row r="308" spans="5:7" ht="15.75">
      <c r="E308" s="77"/>
      <c r="F308" s="77"/>
      <c r="G308" s="78"/>
    </row>
    <row r="309" spans="5:7" ht="15.75">
      <c r="E309" s="77"/>
      <c r="F309" s="77"/>
      <c r="G309" s="78"/>
    </row>
    <row r="310" spans="5:7" ht="15.75">
      <c r="E310" s="77"/>
      <c r="F310" s="77"/>
      <c r="G310" s="78"/>
    </row>
    <row r="311" spans="5:7" ht="15.75">
      <c r="E311" s="77"/>
      <c r="F311" s="77"/>
      <c r="G311" s="78"/>
    </row>
    <row r="312" spans="5:7" ht="15.75">
      <c r="E312" s="77"/>
      <c r="F312" s="77"/>
      <c r="G312" s="78"/>
    </row>
    <row r="313" spans="5:7" ht="15.75">
      <c r="E313" s="77"/>
      <c r="F313" s="77"/>
      <c r="G313" s="78"/>
    </row>
    <row r="314" spans="5:7" ht="15.75">
      <c r="E314" s="77"/>
      <c r="F314" s="77"/>
      <c r="G314" s="78"/>
    </row>
    <row r="315" spans="5:7" ht="15.75">
      <c r="E315" s="77"/>
      <c r="F315" s="77"/>
      <c r="G315" s="78"/>
    </row>
    <row r="316" spans="5:7" ht="15.75">
      <c r="E316" s="77"/>
      <c r="F316" s="77"/>
      <c r="G316" s="78"/>
    </row>
    <row r="317" spans="5:7" ht="15.75">
      <c r="E317" s="77"/>
      <c r="F317" s="77"/>
      <c r="G317" s="78"/>
    </row>
    <row r="318" spans="5:7" ht="15.75">
      <c r="E318" s="77"/>
      <c r="F318" s="77"/>
      <c r="G318" s="78"/>
    </row>
    <row r="319" spans="5:7" ht="15.75">
      <c r="E319" s="77"/>
      <c r="F319" s="77"/>
      <c r="G319" s="78"/>
    </row>
    <row r="320" spans="5:7" ht="15.75">
      <c r="E320" s="77"/>
      <c r="F320" s="77"/>
      <c r="G320" s="78"/>
    </row>
    <row r="321" spans="5:7" ht="15.75">
      <c r="E321" s="77"/>
      <c r="F321" s="77"/>
      <c r="G321" s="78"/>
    </row>
    <row r="322" spans="5:7" ht="15.75">
      <c r="E322" s="77"/>
      <c r="F322" s="77"/>
      <c r="G322" s="78"/>
    </row>
    <row r="323" spans="5:7" ht="15.75">
      <c r="E323" s="77"/>
      <c r="F323" s="77"/>
      <c r="G323" s="78"/>
    </row>
    <row r="324" spans="5:7" ht="15.75">
      <c r="E324" s="77"/>
      <c r="F324" s="77"/>
      <c r="G324" s="78"/>
    </row>
    <row r="325" spans="5:7" ht="15.75">
      <c r="E325" s="77"/>
      <c r="F325" s="77"/>
      <c r="G325" s="78"/>
    </row>
    <row r="326" spans="5:7" ht="15.75">
      <c r="E326" s="77"/>
      <c r="F326" s="77"/>
      <c r="G326" s="78"/>
    </row>
    <row r="327" spans="5:7" ht="15.75">
      <c r="E327" s="77"/>
      <c r="F327" s="77"/>
      <c r="G327" s="78"/>
    </row>
    <row r="328" spans="5:7" ht="15.75">
      <c r="E328" s="77"/>
      <c r="F328" s="77"/>
      <c r="G328" s="78"/>
    </row>
    <row r="329" spans="5:7" ht="15.75">
      <c r="E329" s="77"/>
      <c r="F329" s="77"/>
      <c r="G329" s="78"/>
    </row>
    <row r="330" spans="5:7" ht="15.75">
      <c r="E330" s="77"/>
      <c r="F330" s="77"/>
      <c r="G330" s="78"/>
    </row>
    <row r="331" spans="5:7" ht="15.75">
      <c r="E331" s="77"/>
      <c r="F331" s="77"/>
      <c r="G331" s="78"/>
    </row>
    <row r="332" spans="5:7" ht="15.75">
      <c r="E332" s="77"/>
      <c r="F332" s="77"/>
      <c r="G332" s="78"/>
    </row>
    <row r="333" spans="5:7" ht="15.75">
      <c r="E333" s="77"/>
      <c r="F333" s="77"/>
      <c r="G333" s="78"/>
    </row>
    <row r="334" spans="5:7" ht="15.75">
      <c r="E334" s="77"/>
      <c r="F334" s="77"/>
      <c r="G334" s="78"/>
    </row>
    <row r="335" spans="5:7" ht="15.75">
      <c r="E335" s="77"/>
      <c r="F335" s="77"/>
      <c r="G335" s="78"/>
    </row>
    <row r="336" spans="5:7" ht="15.75">
      <c r="E336" s="77"/>
      <c r="F336" s="77"/>
      <c r="G336" s="78"/>
    </row>
    <row r="337" spans="5:7" ht="15.75">
      <c r="E337" s="77"/>
      <c r="F337" s="77"/>
      <c r="G337" s="78"/>
    </row>
    <row r="338" spans="5:7" ht="15.75">
      <c r="E338" s="77"/>
      <c r="F338" s="77"/>
      <c r="G338" s="78"/>
    </row>
    <row r="339" spans="5:7" ht="15.75">
      <c r="E339" s="77"/>
      <c r="F339" s="77"/>
      <c r="G339" s="78"/>
    </row>
    <row r="340" spans="5:7" ht="15.75">
      <c r="E340" s="77"/>
      <c r="F340" s="77"/>
      <c r="G340" s="78"/>
    </row>
    <row r="341" spans="5:7" ht="15.75">
      <c r="E341" s="77"/>
      <c r="F341" s="77"/>
      <c r="G341" s="78"/>
    </row>
    <row r="342" spans="5:7" ht="15.75">
      <c r="E342" s="77"/>
      <c r="F342" s="77"/>
      <c r="G342" s="78"/>
    </row>
    <row r="343" spans="5:7" ht="15.75">
      <c r="E343" s="77"/>
      <c r="F343" s="77"/>
      <c r="G343" s="78"/>
    </row>
    <row r="344" spans="5:7" ht="15.75">
      <c r="E344" s="77"/>
      <c r="F344" s="77"/>
      <c r="G344" s="78"/>
    </row>
    <row r="345" spans="5:7" ht="15.75">
      <c r="E345" s="77"/>
      <c r="F345" s="77"/>
      <c r="G345" s="78"/>
    </row>
    <row r="346" spans="5:7" ht="15.75">
      <c r="E346" s="77"/>
      <c r="F346" s="77"/>
      <c r="G346" s="78"/>
    </row>
    <row r="347" spans="5:7" ht="15.75">
      <c r="E347" s="77"/>
      <c r="F347" s="77"/>
      <c r="G347" s="78"/>
    </row>
    <row r="348" spans="5:7" ht="15.75">
      <c r="E348" s="77"/>
      <c r="F348" s="77"/>
      <c r="G348" s="78"/>
    </row>
    <row r="349" spans="5:7" ht="15.75">
      <c r="E349" s="77"/>
      <c r="F349" s="77"/>
      <c r="G349" s="78"/>
    </row>
    <row r="350" spans="5:7" ht="15.75">
      <c r="E350" s="77"/>
      <c r="F350" s="77"/>
      <c r="G350" s="78"/>
    </row>
    <row r="351" spans="5:7" ht="15.75">
      <c r="E351" s="77"/>
      <c r="F351" s="77"/>
      <c r="G351" s="78"/>
    </row>
    <row r="352" spans="5:7" ht="15.75">
      <c r="E352" s="77"/>
      <c r="F352" s="77"/>
      <c r="G352" s="78"/>
    </row>
    <row r="353" spans="5:7" ht="15.75">
      <c r="E353" s="77"/>
      <c r="F353" s="77"/>
      <c r="G353" s="78"/>
    </row>
    <row r="354" spans="5:7" ht="15.75">
      <c r="E354" s="77"/>
      <c r="F354" s="77"/>
      <c r="G354" s="78"/>
    </row>
    <row r="355" spans="5:7" ht="15.75">
      <c r="E355" s="77"/>
      <c r="F355" s="77"/>
      <c r="G355" s="78"/>
    </row>
    <row r="356" spans="5:7" ht="15.75">
      <c r="E356" s="77"/>
      <c r="F356" s="77"/>
      <c r="G356" s="78"/>
    </row>
    <row r="357" spans="5:7" ht="15.75">
      <c r="E357" s="77"/>
      <c r="F357" s="77"/>
      <c r="G357" s="78"/>
    </row>
    <row r="358" spans="5:7" ht="15.75">
      <c r="E358" s="77"/>
      <c r="F358" s="77"/>
      <c r="G358" s="78"/>
    </row>
    <row r="359" spans="5:7" ht="15.75">
      <c r="E359" s="77"/>
      <c r="F359" s="77"/>
      <c r="G359" s="78"/>
    </row>
    <row r="360" spans="5:7" ht="15.75">
      <c r="E360" s="77"/>
      <c r="F360" s="77"/>
      <c r="G360" s="78"/>
    </row>
    <row r="361" spans="5:7" ht="15.75">
      <c r="E361" s="77"/>
      <c r="F361" s="77"/>
      <c r="G361" s="78"/>
    </row>
    <row r="362" spans="5:7" ht="15.75">
      <c r="E362" s="77"/>
      <c r="F362" s="77"/>
      <c r="G362" s="78"/>
    </row>
    <row r="363" spans="5:7" ht="15.75">
      <c r="E363" s="77"/>
      <c r="F363" s="77"/>
      <c r="G363" s="78"/>
    </row>
    <row r="364" spans="5:7" ht="15.75">
      <c r="E364" s="77"/>
      <c r="F364" s="77"/>
      <c r="G364" s="78"/>
    </row>
    <row r="365" spans="5:7" ht="15.75">
      <c r="E365" s="77"/>
      <c r="F365" s="77"/>
      <c r="G365" s="78"/>
    </row>
    <row r="366" spans="5:7" ht="15.75">
      <c r="E366" s="77"/>
      <c r="F366" s="77"/>
      <c r="G366" s="78"/>
    </row>
    <row r="367" spans="5:7" ht="15.75">
      <c r="E367" s="77"/>
      <c r="F367" s="77"/>
      <c r="G367" s="78"/>
    </row>
    <row r="368" spans="5:7" ht="15.75">
      <c r="E368" s="77"/>
      <c r="F368" s="77"/>
      <c r="G368" s="78"/>
    </row>
    <row r="369" spans="5:7" ht="15.75">
      <c r="E369" s="77"/>
      <c r="F369" s="77"/>
      <c r="G369" s="78"/>
    </row>
    <row r="370" spans="5:7" ht="15.75">
      <c r="E370" s="77"/>
      <c r="F370" s="77"/>
      <c r="G370" s="78"/>
    </row>
    <row r="371" spans="5:7" ht="15.75">
      <c r="E371" s="77"/>
      <c r="F371" s="77"/>
      <c r="G371" s="78"/>
    </row>
    <row r="372" spans="5:7" ht="15.75">
      <c r="E372" s="77"/>
      <c r="F372" s="77"/>
      <c r="G372" s="78"/>
    </row>
    <row r="373" spans="5:7" ht="15.75">
      <c r="E373" s="77"/>
      <c r="F373" s="77"/>
      <c r="G373" s="78"/>
    </row>
    <row r="374" spans="5:7" ht="15.75">
      <c r="E374" s="77"/>
      <c r="F374" s="77"/>
      <c r="G374" s="78"/>
    </row>
    <row r="375" spans="5:7" ht="15.75">
      <c r="E375" s="77"/>
      <c r="F375" s="77"/>
      <c r="G375" s="78"/>
    </row>
    <row r="376" spans="5:7" ht="15.75">
      <c r="E376" s="77"/>
      <c r="F376" s="77"/>
      <c r="G376" s="78"/>
    </row>
    <row r="377" spans="5:7" ht="15.75">
      <c r="E377" s="77"/>
      <c r="F377" s="77"/>
      <c r="G377" s="78"/>
    </row>
    <row r="378" spans="5:7" ht="15.75">
      <c r="E378" s="77"/>
      <c r="F378" s="77"/>
      <c r="G378" s="78"/>
    </row>
    <row r="379" spans="5:7" ht="15.75">
      <c r="E379" s="77"/>
      <c r="F379" s="77"/>
      <c r="G379" s="78"/>
    </row>
    <row r="380" spans="5:7" ht="15.75">
      <c r="E380" s="77"/>
      <c r="F380" s="77"/>
      <c r="G380" s="78"/>
    </row>
    <row r="381" spans="5:7" ht="15.75">
      <c r="E381" s="77"/>
      <c r="F381" s="77"/>
      <c r="G381" s="78"/>
    </row>
    <row r="382" spans="5:7" ht="15.75">
      <c r="E382" s="77"/>
      <c r="F382" s="77"/>
      <c r="G382" s="78"/>
    </row>
    <row r="383" spans="5:7" ht="15.75">
      <c r="E383" s="77"/>
      <c r="F383" s="77"/>
      <c r="G383" s="78"/>
    </row>
    <row r="384" spans="5:7" ht="15.75">
      <c r="E384" s="77"/>
      <c r="F384" s="77"/>
      <c r="G384" s="78"/>
    </row>
    <row r="385" spans="5:7" ht="15.75">
      <c r="E385" s="77"/>
      <c r="F385" s="77"/>
      <c r="G385" s="78"/>
    </row>
    <row r="386" spans="5:7" ht="15.75">
      <c r="E386" s="77"/>
      <c r="F386" s="77"/>
      <c r="G386" s="78"/>
    </row>
    <row r="387" spans="5:7" ht="15.75">
      <c r="E387" s="77"/>
      <c r="F387" s="77"/>
      <c r="G387" s="78"/>
    </row>
    <row r="388" spans="5:7" ht="15.75">
      <c r="E388" s="77"/>
      <c r="F388" s="77"/>
      <c r="G388" s="78"/>
    </row>
    <row r="389" spans="5:7" ht="15.75">
      <c r="E389" s="77"/>
      <c r="F389" s="77"/>
      <c r="G389" s="78"/>
    </row>
    <row r="390" spans="5:7" ht="15.75">
      <c r="E390" s="77"/>
      <c r="F390" s="77"/>
      <c r="G390" s="78"/>
    </row>
    <row r="391" spans="5:7" ht="15.75">
      <c r="E391" s="77"/>
      <c r="F391" s="77"/>
      <c r="G391" s="78"/>
    </row>
    <row r="392" spans="5:7" ht="15.75">
      <c r="E392" s="77"/>
      <c r="F392" s="77"/>
      <c r="G392" s="78"/>
    </row>
    <row r="393" spans="5:7" ht="15.75">
      <c r="E393" s="77"/>
      <c r="F393" s="77"/>
      <c r="G393" s="78"/>
    </row>
    <row r="394" spans="5:7" ht="15.75">
      <c r="E394" s="77"/>
      <c r="F394" s="77"/>
      <c r="G394" s="78"/>
    </row>
    <row r="395" spans="5:7" ht="15.75">
      <c r="E395" s="77"/>
      <c r="F395" s="77"/>
      <c r="G395" s="78"/>
    </row>
    <row r="396" spans="5:7" ht="15.75">
      <c r="E396" s="77"/>
      <c r="F396" s="77"/>
      <c r="G396" s="78"/>
    </row>
    <row r="397" spans="5:7" ht="15.75">
      <c r="E397" s="77"/>
      <c r="F397" s="77"/>
      <c r="G397" s="78"/>
    </row>
    <row r="398" spans="5:7" ht="15.75">
      <c r="E398" s="77"/>
      <c r="F398" s="77"/>
      <c r="G398" s="78"/>
    </row>
    <row r="399" spans="5:7" ht="15.75">
      <c r="E399" s="77"/>
      <c r="F399" s="77"/>
      <c r="G399" s="78"/>
    </row>
    <row r="400" spans="5:7" ht="15.75">
      <c r="E400" s="77"/>
      <c r="F400" s="77"/>
      <c r="G400" s="78"/>
    </row>
    <row r="401" spans="5:7" ht="15.75">
      <c r="E401" s="77"/>
      <c r="F401" s="77"/>
      <c r="G401" s="78"/>
    </row>
    <row r="402" spans="5:7" ht="15.75">
      <c r="E402" s="77"/>
      <c r="F402" s="77"/>
      <c r="G402" s="78"/>
    </row>
    <row r="403" spans="5:7" ht="15.75">
      <c r="E403" s="77"/>
      <c r="F403" s="77"/>
      <c r="G403" s="78"/>
    </row>
    <row r="404" spans="5:7" ht="15.75">
      <c r="E404" s="77"/>
      <c r="F404" s="77"/>
      <c r="G404" s="78"/>
    </row>
    <row r="405" spans="5:7" ht="15.75">
      <c r="E405" s="77"/>
      <c r="F405" s="77"/>
      <c r="G405" s="78"/>
    </row>
    <row r="406" spans="5:7" ht="15.75">
      <c r="E406" s="77"/>
      <c r="F406" s="77"/>
      <c r="G406" s="78"/>
    </row>
    <row r="407" spans="5:7" ht="15.75">
      <c r="E407" s="77"/>
      <c r="F407" s="77"/>
      <c r="G407" s="78"/>
    </row>
    <row r="408" spans="5:7" ht="15.75">
      <c r="E408" s="77"/>
      <c r="F408" s="77"/>
      <c r="G408" s="78"/>
    </row>
    <row r="409" spans="5:7" ht="15.75">
      <c r="E409" s="77"/>
      <c r="F409" s="77"/>
      <c r="G409" s="78"/>
    </row>
    <row r="410" spans="5:7" ht="15.75">
      <c r="E410" s="77"/>
      <c r="F410" s="77"/>
      <c r="G410" s="78"/>
    </row>
    <row r="411" spans="5:7" ht="15.75">
      <c r="E411" s="77"/>
      <c r="F411" s="77"/>
      <c r="G411" s="78"/>
    </row>
    <row r="412" spans="5:7" ht="15.75">
      <c r="E412" s="77"/>
      <c r="F412" s="77"/>
      <c r="G412" s="78"/>
    </row>
    <row r="413" spans="5:7" ht="15.75">
      <c r="E413" s="77"/>
      <c r="F413" s="77"/>
      <c r="G413" s="78"/>
    </row>
    <row r="414" spans="5:7" ht="15.75">
      <c r="E414" s="77"/>
      <c r="F414" s="77"/>
      <c r="G414" s="78"/>
    </row>
    <row r="415" spans="5:7" ht="15.75">
      <c r="E415" s="77"/>
      <c r="F415" s="77"/>
      <c r="G415" s="78"/>
    </row>
    <row r="416" spans="5:7" ht="15.75">
      <c r="E416" s="77"/>
      <c r="F416" s="77"/>
      <c r="G416" s="78"/>
    </row>
    <row r="417" spans="5:7" ht="15.75">
      <c r="E417" s="77"/>
      <c r="F417" s="77"/>
      <c r="G417" s="78"/>
    </row>
    <row r="418" spans="5:7" ht="15.75">
      <c r="E418" s="77"/>
      <c r="F418" s="77"/>
      <c r="G418" s="78"/>
    </row>
    <row r="419" spans="5:7" ht="15.75">
      <c r="E419" s="77"/>
      <c r="F419" s="77"/>
      <c r="G419" s="78"/>
    </row>
    <row r="420" spans="5:7" ht="15.75">
      <c r="E420" s="77"/>
      <c r="F420" s="77"/>
      <c r="G420" s="78"/>
    </row>
    <row r="421" spans="5:7" ht="15.75">
      <c r="E421" s="77"/>
      <c r="F421" s="77"/>
      <c r="G421" s="78"/>
    </row>
    <row r="422" spans="5:7" ht="15.75">
      <c r="E422" s="77"/>
      <c r="F422" s="77"/>
      <c r="G422" s="78"/>
    </row>
    <row r="423" spans="5:7" ht="15.75">
      <c r="E423" s="77"/>
      <c r="F423" s="77"/>
      <c r="G423" s="78"/>
    </row>
    <row r="424" spans="5:7" ht="15.75">
      <c r="E424" s="77"/>
      <c r="F424" s="77"/>
      <c r="G424" s="78"/>
    </row>
    <row r="425" spans="5:7" ht="15.75">
      <c r="E425" s="77"/>
      <c r="F425" s="77"/>
      <c r="G425" s="78"/>
    </row>
    <row r="426" spans="5:7" ht="15.75">
      <c r="E426" s="77"/>
      <c r="F426" s="77"/>
      <c r="G426" s="78"/>
    </row>
    <row r="427" spans="5:7" ht="15.75">
      <c r="E427" s="77"/>
      <c r="F427" s="77"/>
      <c r="G427" s="78"/>
    </row>
    <row r="428" spans="5:7" ht="15.75">
      <c r="E428" s="77"/>
      <c r="F428" s="77"/>
      <c r="G428" s="78"/>
    </row>
    <row r="429" spans="5:7" ht="15.75">
      <c r="E429" s="77"/>
      <c r="F429" s="77"/>
      <c r="G429" s="78"/>
    </row>
    <row r="430" spans="5:7" ht="15.75">
      <c r="E430" s="77"/>
      <c r="F430" s="77"/>
      <c r="G430" s="78"/>
    </row>
    <row r="431" spans="5:7" ht="15.75">
      <c r="E431" s="77"/>
      <c r="F431" s="77"/>
      <c r="G431" s="78"/>
    </row>
    <row r="432" spans="5:7" ht="15.75">
      <c r="E432" s="77"/>
      <c r="F432" s="77"/>
      <c r="G432" s="78"/>
    </row>
    <row r="433" spans="5:7" ht="15.75">
      <c r="E433" s="77"/>
      <c r="F433" s="77"/>
      <c r="G433" s="78"/>
    </row>
    <row r="434" spans="5:7" ht="15.75">
      <c r="E434" s="77"/>
      <c r="F434" s="77"/>
      <c r="G434" s="78"/>
    </row>
    <row r="435" spans="5:7" ht="15.75">
      <c r="E435" s="77"/>
      <c r="F435" s="77"/>
      <c r="G435" s="78"/>
    </row>
    <row r="436" spans="5:7" ht="15.75">
      <c r="E436" s="77"/>
      <c r="F436" s="77"/>
      <c r="G436" s="78"/>
    </row>
    <row r="437" spans="5:7" ht="15.75">
      <c r="E437" s="77"/>
      <c r="F437" s="77"/>
      <c r="G437" s="78"/>
    </row>
    <row r="438" spans="5:7" ht="15.75">
      <c r="E438" s="77"/>
      <c r="F438" s="77"/>
      <c r="G438" s="78"/>
    </row>
    <row r="439" spans="5:7" ht="15.75">
      <c r="E439" s="77"/>
      <c r="F439" s="77"/>
      <c r="G439" s="78"/>
    </row>
    <row r="440" spans="5:7" ht="15.75">
      <c r="E440" s="77"/>
      <c r="F440" s="77"/>
      <c r="G440" s="78"/>
    </row>
    <row r="441" spans="5:7" ht="15.75">
      <c r="E441" s="77"/>
      <c r="F441" s="77"/>
      <c r="G441" s="78"/>
    </row>
    <row r="442" spans="5:7" ht="15.75">
      <c r="E442" s="77"/>
      <c r="F442" s="77"/>
      <c r="G442" s="78"/>
    </row>
    <row r="443" spans="5:7" ht="15.75">
      <c r="E443" s="77"/>
      <c r="F443" s="77"/>
      <c r="G443" s="78"/>
    </row>
    <row r="444" spans="5:7" ht="15.75">
      <c r="E444" s="77"/>
      <c r="F444" s="77"/>
      <c r="G444" s="78"/>
    </row>
    <row r="445" spans="5:7" ht="15.75">
      <c r="E445" s="77"/>
      <c r="F445" s="77"/>
      <c r="G445" s="78"/>
    </row>
    <row r="446" spans="5:7" ht="15.75">
      <c r="E446" s="77"/>
      <c r="F446" s="77"/>
      <c r="G446" s="78"/>
    </row>
    <row r="447" spans="5:7" ht="15.75">
      <c r="E447" s="77"/>
      <c r="F447" s="77"/>
      <c r="G447" s="78"/>
    </row>
    <row r="448" spans="5:7" ht="15.75">
      <c r="E448" s="77"/>
      <c r="F448" s="77"/>
      <c r="G448" s="78"/>
    </row>
    <row r="449" spans="5:7" ht="15.75">
      <c r="E449" s="77"/>
      <c r="F449" s="77"/>
      <c r="G449" s="78"/>
    </row>
  </sheetData>
  <sheetProtection/>
  <mergeCells count="99">
    <mergeCell ref="A7:G7"/>
    <mergeCell ref="A8:G8"/>
    <mergeCell ref="D3:G3"/>
    <mergeCell ref="A186:C186"/>
    <mergeCell ref="A187:C191"/>
    <mergeCell ref="A181:G181"/>
    <mergeCell ref="A182:G182"/>
    <mergeCell ref="A183:G183"/>
    <mergeCell ref="A185:C185"/>
    <mergeCell ref="A170:G170"/>
    <mergeCell ref="A180:C180"/>
    <mergeCell ref="A179:C179"/>
    <mergeCell ref="A173:G173"/>
    <mergeCell ref="A174:G174"/>
    <mergeCell ref="A160:C163"/>
    <mergeCell ref="A164:C167"/>
    <mergeCell ref="A153:A155"/>
    <mergeCell ref="A144:C146"/>
    <mergeCell ref="A147:C149"/>
    <mergeCell ref="A175:G175"/>
    <mergeCell ref="A172:C172"/>
    <mergeCell ref="A168:G168"/>
    <mergeCell ref="A169:G169"/>
    <mergeCell ref="A150:G150"/>
    <mergeCell ref="A92:G92"/>
    <mergeCell ref="A93:G93"/>
    <mergeCell ref="A94:G94"/>
    <mergeCell ref="A135:C137"/>
    <mergeCell ref="A113:C115"/>
    <mergeCell ref="A116:G116"/>
    <mergeCell ref="B123:B125"/>
    <mergeCell ref="C123:C125"/>
    <mergeCell ref="A138:G138"/>
    <mergeCell ref="F2:G2"/>
    <mergeCell ref="A78:G78"/>
    <mergeCell ref="D41:D42"/>
    <mergeCell ref="A48:C51"/>
    <mergeCell ref="A52:G52"/>
    <mergeCell ref="A88:C91"/>
    <mergeCell ref="A79:A81"/>
    <mergeCell ref="B79:B81"/>
    <mergeCell ref="C79:C81"/>
    <mergeCell ref="A85:C87"/>
    <mergeCell ref="A67:A68"/>
    <mergeCell ref="B67:B68"/>
    <mergeCell ref="A37:A39"/>
    <mergeCell ref="B37:B39"/>
    <mergeCell ref="C37:C39"/>
    <mergeCell ref="A59:A61"/>
    <mergeCell ref="B59:B61"/>
    <mergeCell ref="A75:C77"/>
    <mergeCell ref="B19:B22"/>
    <mergeCell ref="C19:C22"/>
    <mergeCell ref="B41:B42"/>
    <mergeCell ref="B33:B36"/>
    <mergeCell ref="F67:F68"/>
    <mergeCell ref="G67:G68"/>
    <mergeCell ref="C33:C36"/>
    <mergeCell ref="A26:A28"/>
    <mergeCell ref="B10:B15"/>
    <mergeCell ref="A16:G16"/>
    <mergeCell ref="A19:A22"/>
    <mergeCell ref="G41:G42"/>
    <mergeCell ref="D67:D68"/>
    <mergeCell ref="A41:A42"/>
    <mergeCell ref="C41:C42"/>
    <mergeCell ref="E67:E68"/>
    <mergeCell ref="C59:C61"/>
    <mergeCell ref="A33:A36"/>
    <mergeCell ref="C10:C15"/>
    <mergeCell ref="C23:C25"/>
    <mergeCell ref="A18:G18"/>
    <mergeCell ref="D19:D20"/>
    <mergeCell ref="E10:G10"/>
    <mergeCell ref="E11:E15"/>
    <mergeCell ref="F11:G11"/>
    <mergeCell ref="A17:G17"/>
    <mergeCell ref="F12:F15"/>
    <mergeCell ref="A10:A15"/>
    <mergeCell ref="B26:B28"/>
    <mergeCell ref="C26:C28"/>
    <mergeCell ref="A23:A25"/>
    <mergeCell ref="E41:E42"/>
    <mergeCell ref="G12:G15"/>
    <mergeCell ref="D10:D15"/>
    <mergeCell ref="F41:F42"/>
    <mergeCell ref="B23:B25"/>
    <mergeCell ref="E19:E20"/>
    <mergeCell ref="F19:F20"/>
    <mergeCell ref="G19:G20"/>
    <mergeCell ref="C67:C68"/>
    <mergeCell ref="B153:B155"/>
    <mergeCell ref="C153:C155"/>
    <mergeCell ref="A98:A100"/>
    <mergeCell ref="B98:B100"/>
    <mergeCell ref="C98:C100"/>
    <mergeCell ref="A123:A125"/>
    <mergeCell ref="A151:G151"/>
    <mergeCell ref="A152:G152"/>
  </mergeCells>
  <printOptions/>
  <pageMargins left="0.6299212598425197" right="0.4330708661417323" top="0.5511811023622047" bottom="0.5511811023622047" header="0.31496062992125984" footer="0.31496062992125984"/>
  <pageSetup fitToHeight="16" fitToWidth="1" horizontalDpi="600" verticalDpi="600" orientation="landscape" paperSize="9" scale="85" r:id="rId1"/>
  <rowBreaks count="12" manualBreakCount="12">
    <brk id="25" max="6" man="1"/>
    <brk id="33" max="6" man="1"/>
    <brk id="44" max="6" man="1"/>
    <brk id="53" max="6" man="1"/>
    <brk id="58" max="6" man="1"/>
    <brk id="68" max="6" man="1"/>
    <brk id="81" max="6" man="1"/>
    <brk id="94" max="6" man="1"/>
    <brk id="143" max="6" man="1"/>
    <brk id="157" max="6" man="1"/>
    <brk id="172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KononenkoOE</dc:creator>
  <cp:keywords/>
  <dc:description/>
  <cp:lastModifiedBy>BurmatovaLM</cp:lastModifiedBy>
  <cp:lastPrinted>2016-02-16T06:09:21Z</cp:lastPrinted>
  <dcterms:created xsi:type="dcterms:W3CDTF">2014-12-11T05:17:48Z</dcterms:created>
  <dcterms:modified xsi:type="dcterms:W3CDTF">2016-02-16T06:15:59Z</dcterms:modified>
  <cp:category/>
  <cp:version/>
  <cp:contentType/>
  <cp:contentStatus/>
</cp:coreProperties>
</file>